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630" windowWidth="24615" windowHeight="11445"/>
  </bookViews>
  <sheets>
    <sheet name="Rekapitulace stavby" sheetId="1" r:id="rId1"/>
    <sheet name="A - Stavební část" sheetId="2" r:id="rId2"/>
    <sheet name="B - ZTI" sheetId="3" r:id="rId3"/>
    <sheet name="C-přenos - Silnoproud - p..." sheetId="4" r:id="rId4"/>
    <sheet name="D-přenos - VZT -  přenos" sheetId="5" r:id="rId5"/>
    <sheet name="E - VRN+VON" sheetId="6" r:id="rId6"/>
    <sheet name="Pokyny pro vyplnění" sheetId="7" r:id="rId7"/>
  </sheets>
  <definedNames>
    <definedName name="_xlnm._FilterDatabase" localSheetId="1" hidden="1">'A - Stavební část'!$C$110:$K$932</definedName>
    <definedName name="_xlnm._FilterDatabase" localSheetId="2" hidden="1">'B - ZTI'!$C$86:$K$396</definedName>
    <definedName name="_xlnm._FilterDatabase" localSheetId="3" hidden="1">'C-přenos - Silnoproud - p...'!$C$76:$K$79</definedName>
    <definedName name="_xlnm._FilterDatabase" localSheetId="4" hidden="1">'D-přenos - VZT -  přenos'!$C$76:$K$79</definedName>
    <definedName name="_xlnm._FilterDatabase" localSheetId="5" hidden="1">'E - VRN+VON'!$C$77:$K$93</definedName>
    <definedName name="_xlnm.Print_Titles" localSheetId="1">'A - Stavební část'!$110:$110</definedName>
    <definedName name="_xlnm.Print_Titles" localSheetId="2">'B - ZTI'!$86:$86</definedName>
    <definedName name="_xlnm.Print_Titles" localSheetId="3">'C-přenos - Silnoproud - p...'!$76:$76</definedName>
    <definedName name="_xlnm.Print_Titles" localSheetId="4">'D-přenos - VZT -  přenos'!$76:$76</definedName>
    <definedName name="_xlnm.Print_Titles" localSheetId="5">'E - VRN+VON'!$77:$77</definedName>
    <definedName name="_xlnm.Print_Titles" localSheetId="0">'Rekapitulace stavby'!$49:$49</definedName>
    <definedName name="_xlnm.Print_Area" localSheetId="1">'A - Stavební část'!$C$4:$J$36,'A - Stavební část'!$C$42:$J$92,'A - Stavební část'!$C$98:$K$932</definedName>
    <definedName name="_xlnm.Print_Area" localSheetId="2">'B - ZTI'!$C$4:$J$36,'B - ZTI'!$C$42:$J$68,'B - ZTI'!$C$74:$K$396</definedName>
    <definedName name="_xlnm.Print_Area" localSheetId="3">'C-přenos - Silnoproud - p...'!$C$4:$J$36,'C-přenos - Silnoproud - p...'!$C$42:$J$58,'C-přenos - Silnoproud - p...'!$C$64:$K$79</definedName>
    <definedName name="_xlnm.Print_Area" localSheetId="4">'D-přenos - VZT -  přenos'!$C$4:$J$36,'D-přenos - VZT -  přenos'!$C$42:$J$58,'D-přenos - VZT -  přenos'!$C$64:$K$79</definedName>
    <definedName name="_xlnm.Print_Area" localSheetId="5">'E - VRN+VON'!$C$4:$J$36,'E - VRN+VON'!$C$42:$J$59,'E - VRN+VON'!$C$65:$K$93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stavby'!$C$39:$AQ$57</definedName>
  </definedNames>
  <calcPr calcId="145621"/>
</workbook>
</file>

<file path=xl/calcChain.xml><?xml version="1.0" encoding="utf-8"?>
<calcChain xmlns="http://schemas.openxmlformats.org/spreadsheetml/2006/main">
  <c r="AY56" i="1" l="1"/>
  <c r="AX56" i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BH89" i="6"/>
  <c r="BG89" i="6"/>
  <c r="BF89" i="6"/>
  <c r="T89" i="6"/>
  <c r="R89" i="6"/>
  <c r="P89" i="6"/>
  <c r="BK89" i="6"/>
  <c r="J89" i="6"/>
  <c r="BE89" i="6"/>
  <c r="BI88" i="6"/>
  <c r="BH88" i="6"/>
  <c r="BG88" i="6"/>
  <c r="BF88" i="6"/>
  <c r="T88" i="6"/>
  <c r="R88" i="6"/>
  <c r="P88" i="6"/>
  <c r="BK88" i="6"/>
  <c r="J88" i="6"/>
  <c r="BE88" i="6"/>
  <c r="BI87" i="6"/>
  <c r="BH87" i="6"/>
  <c r="BG87" i="6"/>
  <c r="BF87" i="6"/>
  <c r="T87" i="6"/>
  <c r="R87" i="6"/>
  <c r="P87" i="6"/>
  <c r="BK87" i="6"/>
  <c r="J87" i="6"/>
  <c r="BE87" i="6"/>
  <c r="BI86" i="6"/>
  <c r="BH86" i="6"/>
  <c r="BG86" i="6"/>
  <c r="BF86" i="6"/>
  <c r="T86" i="6"/>
  <c r="R86" i="6"/>
  <c r="P86" i="6"/>
  <c r="BK86" i="6"/>
  <c r="J86" i="6"/>
  <c r="BE86" i="6"/>
  <c r="BI85" i="6"/>
  <c r="BH85" i="6"/>
  <c r="BG85" i="6"/>
  <c r="BF85" i="6"/>
  <c r="T85" i="6"/>
  <c r="R85" i="6"/>
  <c r="P85" i="6"/>
  <c r="BK85" i="6"/>
  <c r="J85" i="6"/>
  <c r="BE85" i="6"/>
  <c r="BI84" i="6"/>
  <c r="BH84" i="6"/>
  <c r="BG84" i="6"/>
  <c r="BF84" i="6"/>
  <c r="T84" i="6"/>
  <c r="R84" i="6"/>
  <c r="P84" i="6"/>
  <c r="BK84" i="6"/>
  <c r="J84" i="6"/>
  <c r="BE84" i="6"/>
  <c r="BI83" i="6"/>
  <c r="BH83" i="6"/>
  <c r="BG83" i="6"/>
  <c r="BF83" i="6"/>
  <c r="T83" i="6"/>
  <c r="T82" i="6"/>
  <c r="R83" i="6"/>
  <c r="R82" i="6"/>
  <c r="P83" i="6"/>
  <c r="P82" i="6"/>
  <c r="BK83" i="6"/>
  <c r="BK82" i="6"/>
  <c r="J82" i="6" s="1"/>
  <c r="J58" i="6" s="1"/>
  <c r="J83" i="6"/>
  <c r="BE83" i="6" s="1"/>
  <c r="BI81" i="6"/>
  <c r="BH81" i="6"/>
  <c r="BG81" i="6"/>
  <c r="BF81" i="6"/>
  <c r="T81" i="6"/>
  <c r="R81" i="6"/>
  <c r="P81" i="6"/>
  <c r="BK81" i="6"/>
  <c r="J81" i="6"/>
  <c r="BE81" i="6"/>
  <c r="BI80" i="6"/>
  <c r="F34" i="6"/>
  <c r="BD56" i="1" s="1"/>
  <c r="BH80" i="6"/>
  <c r="F33" i="6" s="1"/>
  <c r="BC56" i="1" s="1"/>
  <c r="BG80" i="6"/>
  <c r="F32" i="6"/>
  <c r="BB56" i="1" s="1"/>
  <c r="BF80" i="6"/>
  <c r="F31" i="6" s="1"/>
  <c r="BA56" i="1" s="1"/>
  <c r="T80" i="6"/>
  <c r="T79" i="6"/>
  <c r="T78" i="6" s="1"/>
  <c r="R80" i="6"/>
  <c r="R79" i="6" s="1"/>
  <c r="R78" i="6" s="1"/>
  <c r="P80" i="6"/>
  <c r="P79" i="6"/>
  <c r="P78" i="6" s="1"/>
  <c r="AU56" i="1" s="1"/>
  <c r="BK80" i="6"/>
  <c r="BK79" i="6"/>
  <c r="J79" i="6" s="1"/>
  <c r="J57" i="6" s="1"/>
  <c r="BK78" i="6"/>
  <c r="J78" i="6" s="1"/>
  <c r="J80" i="6"/>
  <c r="BE80" i="6"/>
  <c r="F30" i="6" s="1"/>
  <c r="AZ56" i="1" s="1"/>
  <c r="J74" i="6"/>
  <c r="F74" i="6"/>
  <c r="F72" i="6"/>
  <c r="E70" i="6"/>
  <c r="J51" i="6"/>
  <c r="F51" i="6"/>
  <c r="F49" i="6"/>
  <c r="E47" i="6"/>
  <c r="J18" i="6"/>
  <c r="E18" i="6"/>
  <c r="F75" i="6" s="1"/>
  <c r="J17" i="6"/>
  <c r="J12" i="6"/>
  <c r="J72" i="6" s="1"/>
  <c r="E7" i="6"/>
  <c r="E45" i="6" s="1"/>
  <c r="E68" i="6"/>
  <c r="AY55" i="1"/>
  <c r="AX55" i="1"/>
  <c r="BI79" i="5"/>
  <c r="F34" i="5" s="1"/>
  <c r="BD55" i="1" s="1"/>
  <c r="BH79" i="5"/>
  <c r="F33" i="5"/>
  <c r="BC55" i="1" s="1"/>
  <c r="BG79" i="5"/>
  <c r="F32" i="5" s="1"/>
  <c r="BB55" i="1" s="1"/>
  <c r="BF79" i="5"/>
  <c r="J31" i="5"/>
  <c r="AW55" i="1" s="1"/>
  <c r="F31" i="5"/>
  <c r="BA55" i="1" s="1"/>
  <c r="T79" i="5"/>
  <c r="T78" i="5" s="1"/>
  <c r="T77" i="5" s="1"/>
  <c r="R79" i="5"/>
  <c r="R78" i="5"/>
  <c r="R77" i="5" s="1"/>
  <c r="P79" i="5"/>
  <c r="P78" i="5" s="1"/>
  <c r="P77" i="5" s="1"/>
  <c r="AU55" i="1" s="1"/>
  <c r="BK79" i="5"/>
  <c r="BK78" i="5" s="1"/>
  <c r="J79" i="5"/>
  <c r="BE79" i="5" s="1"/>
  <c r="J73" i="5"/>
  <c r="F73" i="5"/>
  <c r="F71" i="5"/>
  <c r="E69" i="5"/>
  <c r="J51" i="5"/>
  <c r="F51" i="5"/>
  <c r="F49" i="5"/>
  <c r="E47" i="5"/>
  <c r="J18" i="5"/>
  <c r="E18" i="5"/>
  <c r="F74" i="5"/>
  <c r="F52" i="5"/>
  <c r="J17" i="5"/>
  <c r="J12" i="5"/>
  <c r="J71" i="5"/>
  <c r="J49" i="5"/>
  <c r="E7" i="5"/>
  <c r="E67" i="5" s="1"/>
  <c r="AY54" i="1"/>
  <c r="AX54" i="1"/>
  <c r="BI79" i="4"/>
  <c r="F34" i="4"/>
  <c r="BD54" i="1" s="1"/>
  <c r="BH79" i="4"/>
  <c r="F33" i="4" s="1"/>
  <c r="BC54" i="1" s="1"/>
  <c r="BG79" i="4"/>
  <c r="F32" i="4"/>
  <c r="BB54" i="1" s="1"/>
  <c r="BF79" i="4"/>
  <c r="J31" i="4" s="1"/>
  <c r="AW54" i="1" s="1"/>
  <c r="T79" i="4"/>
  <c r="T78" i="4"/>
  <c r="T77" i="4" s="1"/>
  <c r="R79" i="4"/>
  <c r="R78" i="4" s="1"/>
  <c r="R77" i="4" s="1"/>
  <c r="P79" i="4"/>
  <c r="P78" i="4"/>
  <c r="P77" i="4" s="1"/>
  <c r="AU54" i="1" s="1"/>
  <c r="BK79" i="4"/>
  <c r="BK78" i="4"/>
  <c r="J78" i="4" s="1"/>
  <c r="J57" i="4" s="1"/>
  <c r="BK77" i="4"/>
  <c r="J77" i="4" s="1"/>
  <c r="J79" i="4"/>
  <c r="BE79" i="4"/>
  <c r="J30" i="4" s="1"/>
  <c r="AV54" i="1" s="1"/>
  <c r="J73" i="4"/>
  <c r="F73" i="4"/>
  <c r="F71" i="4"/>
  <c r="E69" i="4"/>
  <c r="J51" i="4"/>
  <c r="F51" i="4"/>
  <c r="F49" i="4"/>
  <c r="E47" i="4"/>
  <c r="J18" i="4"/>
  <c r="E18" i="4"/>
  <c r="F74" i="4" s="1"/>
  <c r="J17" i="4"/>
  <c r="J12" i="4"/>
  <c r="J71" i="4" s="1"/>
  <c r="E7" i="4"/>
  <c r="E45" i="4" s="1"/>
  <c r="E67" i="4"/>
  <c r="AY53" i="1"/>
  <c r="AX53" i="1"/>
  <c r="BI396" i="3"/>
  <c r="BH396" i="3"/>
  <c r="BG396" i="3"/>
  <c r="BF396" i="3"/>
  <c r="T396" i="3"/>
  <c r="T395" i="3" s="1"/>
  <c r="R396" i="3"/>
  <c r="R395" i="3" s="1"/>
  <c r="P396" i="3"/>
  <c r="P395" i="3" s="1"/>
  <c r="BK396" i="3"/>
  <c r="BK395" i="3" s="1"/>
  <c r="J395" i="3" s="1"/>
  <c r="J67" i="3" s="1"/>
  <c r="J396" i="3"/>
  <c r="BE396" i="3"/>
  <c r="BI392" i="3"/>
  <c r="BH392" i="3"/>
  <c r="BG392" i="3"/>
  <c r="BF392" i="3"/>
  <c r="T392" i="3"/>
  <c r="R392" i="3"/>
  <c r="P392" i="3"/>
  <c r="BK392" i="3"/>
  <c r="J392" i="3"/>
  <c r="BE392" i="3" s="1"/>
  <c r="BI389" i="3"/>
  <c r="BH389" i="3"/>
  <c r="BG389" i="3"/>
  <c r="BF389" i="3"/>
  <c r="T389" i="3"/>
  <c r="R389" i="3"/>
  <c r="P389" i="3"/>
  <c r="BK389" i="3"/>
  <c r="J389" i="3"/>
  <c r="BE389" i="3" s="1"/>
  <c r="BI386" i="3"/>
  <c r="BH386" i="3"/>
  <c r="BG386" i="3"/>
  <c r="BF386" i="3"/>
  <c r="T386" i="3"/>
  <c r="R386" i="3"/>
  <c r="P386" i="3"/>
  <c r="BK386" i="3"/>
  <c r="J386" i="3"/>
  <c r="BE386" i="3" s="1"/>
  <c r="BI383" i="3"/>
  <c r="BH383" i="3"/>
  <c r="BG383" i="3"/>
  <c r="BF383" i="3"/>
  <c r="T383" i="3"/>
  <c r="R383" i="3"/>
  <c r="P383" i="3"/>
  <c r="BK383" i="3"/>
  <c r="J383" i="3"/>
  <c r="BE383" i="3"/>
  <c r="BI380" i="3"/>
  <c r="BH380" i="3"/>
  <c r="BG380" i="3"/>
  <c r="BF380" i="3"/>
  <c r="T380" i="3"/>
  <c r="R380" i="3"/>
  <c r="P380" i="3"/>
  <c r="BK380" i="3"/>
  <c r="J380" i="3"/>
  <c r="BE380" i="3"/>
  <c r="BI377" i="3"/>
  <c r="BH377" i="3"/>
  <c r="BG377" i="3"/>
  <c r="BF377" i="3"/>
  <c r="T377" i="3"/>
  <c r="R377" i="3"/>
  <c r="P377" i="3"/>
  <c r="BK377" i="3"/>
  <c r="J377" i="3"/>
  <c r="BE377" i="3"/>
  <c r="BI371" i="3"/>
  <c r="BH371" i="3"/>
  <c r="BG371" i="3"/>
  <c r="BF371" i="3"/>
  <c r="T371" i="3"/>
  <c r="T370" i="3" s="1"/>
  <c r="R371" i="3"/>
  <c r="R370" i="3"/>
  <c r="P371" i="3"/>
  <c r="P370" i="3" s="1"/>
  <c r="BK371" i="3"/>
  <c r="BK370" i="3"/>
  <c r="J370" i="3" s="1"/>
  <c r="J66" i="3" s="1"/>
  <c r="J371" i="3"/>
  <c r="BE371" i="3"/>
  <c r="BI369" i="3"/>
  <c r="BH369" i="3"/>
  <c r="BG369" i="3"/>
  <c r="BF369" i="3"/>
  <c r="T369" i="3"/>
  <c r="R369" i="3"/>
  <c r="P369" i="3"/>
  <c r="BK369" i="3"/>
  <c r="J369" i="3"/>
  <c r="BE369" i="3"/>
  <c r="BI358" i="3"/>
  <c r="BH358" i="3"/>
  <c r="BG358" i="3"/>
  <c r="BF358" i="3"/>
  <c r="T358" i="3"/>
  <c r="R358" i="3"/>
  <c r="P358" i="3"/>
  <c r="BK358" i="3"/>
  <c r="J358" i="3"/>
  <c r="BE358" i="3"/>
  <c r="BI350" i="3"/>
  <c r="BH350" i="3"/>
  <c r="BG350" i="3"/>
  <c r="BF350" i="3"/>
  <c r="T350" i="3"/>
  <c r="R350" i="3"/>
  <c r="P350" i="3"/>
  <c r="BK350" i="3"/>
  <c r="J350" i="3"/>
  <c r="BE350" i="3"/>
  <c r="BI347" i="3"/>
  <c r="BH347" i="3"/>
  <c r="BG347" i="3"/>
  <c r="BF347" i="3"/>
  <c r="T347" i="3"/>
  <c r="T346" i="3"/>
  <c r="R347" i="3"/>
  <c r="R346" i="3"/>
  <c r="P347" i="3"/>
  <c r="P346" i="3"/>
  <c r="BK347" i="3"/>
  <c r="BK346" i="3"/>
  <c r="J346" i="3" s="1"/>
  <c r="J65" i="3" s="1"/>
  <c r="J347" i="3"/>
  <c r="BE347" i="3" s="1"/>
  <c r="BI343" i="3"/>
  <c r="BH343" i="3"/>
  <c r="BG343" i="3"/>
  <c r="BF343" i="3"/>
  <c r="T343" i="3"/>
  <c r="R343" i="3"/>
  <c r="P343" i="3"/>
  <c r="BK343" i="3"/>
  <c r="J343" i="3"/>
  <c r="BE343" i="3"/>
  <c r="BI340" i="3"/>
  <c r="BH340" i="3"/>
  <c r="BG340" i="3"/>
  <c r="BF340" i="3"/>
  <c r="T340" i="3"/>
  <c r="R340" i="3"/>
  <c r="P340" i="3"/>
  <c r="BK340" i="3"/>
  <c r="J340" i="3"/>
  <c r="BE340" i="3"/>
  <c r="BI336" i="3"/>
  <c r="BH336" i="3"/>
  <c r="BG336" i="3"/>
  <c r="BF336" i="3"/>
  <c r="T336" i="3"/>
  <c r="R336" i="3"/>
  <c r="P336" i="3"/>
  <c r="BK336" i="3"/>
  <c r="J336" i="3"/>
  <c r="BE336" i="3"/>
  <c r="BI332" i="3"/>
  <c r="BH332" i="3"/>
  <c r="BG332" i="3"/>
  <c r="BF332" i="3"/>
  <c r="T332" i="3"/>
  <c r="R332" i="3"/>
  <c r="P332" i="3"/>
  <c r="BK332" i="3"/>
  <c r="J332" i="3"/>
  <c r="BE332" i="3"/>
  <c r="BI328" i="3"/>
  <c r="BH328" i="3"/>
  <c r="BG328" i="3"/>
  <c r="BF328" i="3"/>
  <c r="T328" i="3"/>
  <c r="R328" i="3"/>
  <c r="P328" i="3"/>
  <c r="BK328" i="3"/>
  <c r="J328" i="3"/>
  <c r="BE328" i="3"/>
  <c r="BI324" i="3"/>
  <c r="BH324" i="3"/>
  <c r="BG324" i="3"/>
  <c r="BF324" i="3"/>
  <c r="T324" i="3"/>
  <c r="R324" i="3"/>
  <c r="P324" i="3"/>
  <c r="BK324" i="3"/>
  <c r="J324" i="3"/>
  <c r="BE324" i="3"/>
  <c r="BI320" i="3"/>
  <c r="BH320" i="3"/>
  <c r="BG320" i="3"/>
  <c r="BF320" i="3"/>
  <c r="T320" i="3"/>
  <c r="R320" i="3"/>
  <c r="P320" i="3"/>
  <c r="BK320" i="3"/>
  <c r="J320" i="3"/>
  <c r="BE320" i="3"/>
  <c r="BI316" i="3"/>
  <c r="BH316" i="3"/>
  <c r="BG316" i="3"/>
  <c r="BF316" i="3"/>
  <c r="T316" i="3"/>
  <c r="R316" i="3"/>
  <c r="P316" i="3"/>
  <c r="BK316" i="3"/>
  <c r="J316" i="3"/>
  <c r="BE316" i="3"/>
  <c r="BI312" i="3"/>
  <c r="BH312" i="3"/>
  <c r="BG312" i="3"/>
  <c r="BF312" i="3"/>
  <c r="T312" i="3"/>
  <c r="R312" i="3"/>
  <c r="P312" i="3"/>
  <c r="BK312" i="3"/>
  <c r="J312" i="3"/>
  <c r="BE312" i="3"/>
  <c r="BI308" i="3"/>
  <c r="BH308" i="3"/>
  <c r="BG308" i="3"/>
  <c r="BF308" i="3"/>
  <c r="T308" i="3"/>
  <c r="R308" i="3"/>
  <c r="P308" i="3"/>
  <c r="BK308" i="3"/>
  <c r="J308" i="3"/>
  <c r="BE308" i="3"/>
  <c r="BI305" i="3"/>
  <c r="BH305" i="3"/>
  <c r="BG305" i="3"/>
  <c r="BF305" i="3"/>
  <c r="T305" i="3"/>
  <c r="R305" i="3"/>
  <c r="P305" i="3"/>
  <c r="BK305" i="3"/>
  <c r="J305" i="3"/>
  <c r="BE305" i="3"/>
  <c r="BI302" i="3"/>
  <c r="BH302" i="3"/>
  <c r="BG302" i="3"/>
  <c r="BF302" i="3"/>
  <c r="T302" i="3"/>
  <c r="T301" i="3"/>
  <c r="R302" i="3"/>
  <c r="R301" i="3"/>
  <c r="P302" i="3"/>
  <c r="P301" i="3"/>
  <c r="BK302" i="3"/>
  <c r="BK301" i="3"/>
  <c r="J301" i="3" s="1"/>
  <c r="J64" i="3" s="1"/>
  <c r="J302" i="3"/>
  <c r="BE302" i="3" s="1"/>
  <c r="BI298" i="3"/>
  <c r="BH298" i="3"/>
  <c r="BG298" i="3"/>
  <c r="BF298" i="3"/>
  <c r="T298" i="3"/>
  <c r="R298" i="3"/>
  <c r="P298" i="3"/>
  <c r="BK298" i="3"/>
  <c r="J298" i="3"/>
  <c r="BE298" i="3"/>
  <c r="BI295" i="3"/>
  <c r="BH295" i="3"/>
  <c r="BG295" i="3"/>
  <c r="BF295" i="3"/>
  <c r="T295" i="3"/>
  <c r="R295" i="3"/>
  <c r="P295" i="3"/>
  <c r="BK295" i="3"/>
  <c r="J295" i="3"/>
  <c r="BE295" i="3"/>
  <c r="BI292" i="3"/>
  <c r="BH292" i="3"/>
  <c r="BG292" i="3"/>
  <c r="BF292" i="3"/>
  <c r="T292" i="3"/>
  <c r="R292" i="3"/>
  <c r="P292" i="3"/>
  <c r="BK292" i="3"/>
  <c r="J292" i="3"/>
  <c r="BE292" i="3"/>
  <c r="BI291" i="3"/>
  <c r="BH291" i="3"/>
  <c r="BG291" i="3"/>
  <c r="BF291" i="3"/>
  <c r="T291" i="3"/>
  <c r="R291" i="3"/>
  <c r="P291" i="3"/>
  <c r="BK291" i="3"/>
  <c r="J291" i="3"/>
  <c r="BE291" i="3"/>
  <c r="BI290" i="3"/>
  <c r="BH290" i="3"/>
  <c r="BG290" i="3"/>
  <c r="BF290" i="3"/>
  <c r="T290" i="3"/>
  <c r="R290" i="3"/>
  <c r="P290" i="3"/>
  <c r="BK290" i="3"/>
  <c r="J290" i="3"/>
  <c r="BE290" i="3"/>
  <c r="BI289" i="3"/>
  <c r="BH289" i="3"/>
  <c r="BG289" i="3"/>
  <c r="BF289" i="3"/>
  <c r="T289" i="3"/>
  <c r="R289" i="3"/>
  <c r="P289" i="3"/>
  <c r="BK289" i="3"/>
  <c r="J289" i="3"/>
  <c r="BE289" i="3"/>
  <c r="BI288" i="3"/>
  <c r="BH288" i="3"/>
  <c r="BG288" i="3"/>
  <c r="BF288" i="3"/>
  <c r="T288" i="3"/>
  <c r="T287" i="3"/>
  <c r="R288" i="3"/>
  <c r="R287" i="3"/>
  <c r="P288" i="3"/>
  <c r="P287" i="3"/>
  <c r="BK288" i="3"/>
  <c r="BK287" i="3"/>
  <c r="J287" i="3" s="1"/>
  <c r="J63" i="3" s="1"/>
  <c r="J288" i="3"/>
  <c r="BE288" i="3" s="1"/>
  <c r="BI286" i="3"/>
  <c r="BH286" i="3"/>
  <c r="BG286" i="3"/>
  <c r="BF286" i="3"/>
  <c r="T286" i="3"/>
  <c r="R286" i="3"/>
  <c r="P286" i="3"/>
  <c r="BK286" i="3"/>
  <c r="J286" i="3"/>
  <c r="BE286" i="3"/>
  <c r="BI283" i="3"/>
  <c r="BH283" i="3"/>
  <c r="BG283" i="3"/>
  <c r="BF283" i="3"/>
  <c r="T283" i="3"/>
  <c r="R283" i="3"/>
  <c r="P283" i="3"/>
  <c r="BK283" i="3"/>
  <c r="J283" i="3"/>
  <c r="BE283" i="3"/>
  <c r="BI282" i="3"/>
  <c r="BH282" i="3"/>
  <c r="BG282" i="3"/>
  <c r="BF282" i="3"/>
  <c r="T282" i="3"/>
  <c r="R282" i="3"/>
  <c r="P282" i="3"/>
  <c r="BK282" i="3"/>
  <c r="J282" i="3"/>
  <c r="BE282" i="3"/>
  <c r="BI281" i="3"/>
  <c r="BH281" i="3"/>
  <c r="BG281" i="3"/>
  <c r="BF281" i="3"/>
  <c r="T281" i="3"/>
  <c r="R281" i="3"/>
  <c r="P281" i="3"/>
  <c r="BK281" i="3"/>
  <c r="J281" i="3"/>
  <c r="BE281" i="3"/>
  <c r="BI275" i="3"/>
  <c r="BH275" i="3"/>
  <c r="BG275" i="3"/>
  <c r="BF275" i="3"/>
  <c r="T275" i="3"/>
  <c r="R275" i="3"/>
  <c r="P275" i="3"/>
  <c r="BK275" i="3"/>
  <c r="J275" i="3"/>
  <c r="BE275" i="3"/>
  <c r="BI274" i="3"/>
  <c r="BH274" i="3"/>
  <c r="BG274" i="3"/>
  <c r="BF274" i="3"/>
  <c r="T274" i="3"/>
  <c r="R274" i="3"/>
  <c r="P274" i="3"/>
  <c r="BK274" i="3"/>
  <c r="J274" i="3"/>
  <c r="BE274" i="3"/>
  <c r="BI273" i="3"/>
  <c r="BH273" i="3"/>
  <c r="BG273" i="3"/>
  <c r="BF273" i="3"/>
  <c r="T273" i="3"/>
  <c r="R273" i="3"/>
  <c r="P273" i="3"/>
  <c r="BK273" i="3"/>
  <c r="J273" i="3"/>
  <c r="BE273" i="3"/>
  <c r="BI272" i="3"/>
  <c r="BH272" i="3"/>
  <c r="BG272" i="3"/>
  <c r="BF272" i="3"/>
  <c r="T272" i="3"/>
  <c r="R272" i="3"/>
  <c r="P272" i="3"/>
  <c r="BK272" i="3"/>
  <c r="J272" i="3"/>
  <c r="BE272" i="3"/>
  <c r="BI271" i="3"/>
  <c r="BH271" i="3"/>
  <c r="BG271" i="3"/>
  <c r="BF271" i="3"/>
  <c r="T271" i="3"/>
  <c r="R271" i="3"/>
  <c r="P271" i="3"/>
  <c r="BK271" i="3"/>
  <c r="J271" i="3"/>
  <c r="BE271" i="3"/>
  <c r="BI270" i="3"/>
  <c r="BH270" i="3"/>
  <c r="BG270" i="3"/>
  <c r="BF270" i="3"/>
  <c r="T270" i="3"/>
  <c r="R270" i="3"/>
  <c r="P270" i="3"/>
  <c r="BK270" i="3"/>
  <c r="J270" i="3"/>
  <c r="BE270" i="3"/>
  <c r="BI257" i="3"/>
  <c r="BH257" i="3"/>
  <c r="BG257" i="3"/>
  <c r="BF257" i="3"/>
  <c r="T257" i="3"/>
  <c r="R257" i="3"/>
  <c r="P257" i="3"/>
  <c r="BK257" i="3"/>
  <c r="J257" i="3"/>
  <c r="BE257" i="3"/>
  <c r="BI256" i="3"/>
  <c r="BH256" i="3"/>
  <c r="BG256" i="3"/>
  <c r="BF256" i="3"/>
  <c r="T256" i="3"/>
  <c r="R256" i="3"/>
  <c r="P256" i="3"/>
  <c r="BK256" i="3"/>
  <c r="J256" i="3"/>
  <c r="BE256" i="3"/>
  <c r="BI253" i="3"/>
  <c r="BH253" i="3"/>
  <c r="BG253" i="3"/>
  <c r="BF253" i="3"/>
  <c r="T253" i="3"/>
  <c r="R253" i="3"/>
  <c r="P253" i="3"/>
  <c r="BK253" i="3"/>
  <c r="J253" i="3"/>
  <c r="BE253" i="3"/>
  <c r="BI250" i="3"/>
  <c r="BH250" i="3"/>
  <c r="BG250" i="3"/>
  <c r="BF250" i="3"/>
  <c r="T250" i="3"/>
  <c r="R250" i="3"/>
  <c r="P250" i="3"/>
  <c r="BK250" i="3"/>
  <c r="J250" i="3"/>
  <c r="BE250" i="3"/>
  <c r="BI247" i="3"/>
  <c r="BH247" i="3"/>
  <c r="BG247" i="3"/>
  <c r="BF247" i="3"/>
  <c r="T247" i="3"/>
  <c r="R247" i="3"/>
  <c r="P247" i="3"/>
  <c r="BK247" i="3"/>
  <c r="J247" i="3"/>
  <c r="BE247" i="3"/>
  <c r="BI240" i="3"/>
  <c r="BH240" i="3"/>
  <c r="BG240" i="3"/>
  <c r="BF240" i="3"/>
  <c r="T240" i="3"/>
  <c r="T239" i="3"/>
  <c r="R240" i="3"/>
  <c r="R239" i="3"/>
  <c r="P240" i="3"/>
  <c r="P239" i="3"/>
  <c r="BK240" i="3"/>
  <c r="BK239" i="3"/>
  <c r="J239" i="3" s="1"/>
  <c r="J62" i="3" s="1"/>
  <c r="J240" i="3"/>
  <c r="BE240" i="3" s="1"/>
  <c r="BI235" i="3"/>
  <c r="BH235" i="3"/>
  <c r="BG235" i="3"/>
  <c r="BF235" i="3"/>
  <c r="T235" i="3"/>
  <c r="R235" i="3"/>
  <c r="P235" i="3"/>
  <c r="BK235" i="3"/>
  <c r="J235" i="3"/>
  <c r="BE235" i="3"/>
  <c r="BI232" i="3"/>
  <c r="BH232" i="3"/>
  <c r="BG232" i="3"/>
  <c r="BF232" i="3"/>
  <c r="T232" i="3"/>
  <c r="R232" i="3"/>
  <c r="P232" i="3"/>
  <c r="BK232" i="3"/>
  <c r="J232" i="3"/>
  <c r="BE232" i="3"/>
  <c r="BI228" i="3"/>
  <c r="BH228" i="3"/>
  <c r="BG228" i="3"/>
  <c r="BF228" i="3"/>
  <c r="T228" i="3"/>
  <c r="T227" i="3"/>
  <c r="R228" i="3"/>
  <c r="R227" i="3"/>
  <c r="P228" i="3"/>
  <c r="P227" i="3"/>
  <c r="BK228" i="3"/>
  <c r="BK227" i="3"/>
  <c r="J227" i="3" s="1"/>
  <c r="J61" i="3" s="1"/>
  <c r="J228" i="3"/>
  <c r="BE228" i="3" s="1"/>
  <c r="BI222" i="3"/>
  <c r="BH222" i="3"/>
  <c r="BG222" i="3"/>
  <c r="BF222" i="3"/>
  <c r="T222" i="3"/>
  <c r="T221" i="3"/>
  <c r="R222" i="3"/>
  <c r="R221" i="3"/>
  <c r="P222" i="3"/>
  <c r="P221" i="3"/>
  <c r="BK222" i="3"/>
  <c r="BK221" i="3"/>
  <c r="J221" i="3" s="1"/>
  <c r="J60" i="3" s="1"/>
  <c r="J222" i="3"/>
  <c r="BE222" i="3" s="1"/>
  <c r="BI217" i="3"/>
  <c r="BH217" i="3"/>
  <c r="BG217" i="3"/>
  <c r="BF217" i="3"/>
  <c r="T217" i="3"/>
  <c r="R217" i="3"/>
  <c r="P217" i="3"/>
  <c r="BK217" i="3"/>
  <c r="J217" i="3"/>
  <c r="BE217" i="3"/>
  <c r="BI212" i="3"/>
  <c r="BH212" i="3"/>
  <c r="BG212" i="3"/>
  <c r="BF212" i="3"/>
  <c r="T212" i="3"/>
  <c r="T211" i="3"/>
  <c r="R212" i="3"/>
  <c r="R211" i="3"/>
  <c r="P212" i="3"/>
  <c r="P211" i="3"/>
  <c r="BK212" i="3"/>
  <c r="BK211" i="3"/>
  <c r="J211" i="3" s="1"/>
  <c r="J59" i="3" s="1"/>
  <c r="J212" i="3"/>
  <c r="BE212" i="3" s="1"/>
  <c r="BI207" i="3"/>
  <c r="BH207" i="3"/>
  <c r="BG207" i="3"/>
  <c r="BF207" i="3"/>
  <c r="T207" i="3"/>
  <c r="R207" i="3"/>
  <c r="P207" i="3"/>
  <c r="BK207" i="3"/>
  <c r="J207" i="3"/>
  <c r="BE207" i="3"/>
  <c r="BI203" i="3"/>
  <c r="BH203" i="3"/>
  <c r="BG203" i="3"/>
  <c r="BF203" i="3"/>
  <c r="T203" i="3"/>
  <c r="R203" i="3"/>
  <c r="P203" i="3"/>
  <c r="BK203" i="3"/>
  <c r="J203" i="3"/>
  <c r="BE203" i="3"/>
  <c r="BI189" i="3"/>
  <c r="BH189" i="3"/>
  <c r="BG189" i="3"/>
  <c r="BF189" i="3"/>
  <c r="T189" i="3"/>
  <c r="R189" i="3"/>
  <c r="P189" i="3"/>
  <c r="BK189" i="3"/>
  <c r="J189" i="3"/>
  <c r="BE189" i="3"/>
  <c r="BI185" i="3"/>
  <c r="BH185" i="3"/>
  <c r="BG185" i="3"/>
  <c r="BF185" i="3"/>
  <c r="T185" i="3"/>
  <c r="R185" i="3"/>
  <c r="P185" i="3"/>
  <c r="BK185" i="3"/>
  <c r="J185" i="3"/>
  <c r="BE185" i="3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/>
  <c r="BI168" i="3"/>
  <c r="BH168" i="3"/>
  <c r="BG168" i="3"/>
  <c r="BF168" i="3"/>
  <c r="T168" i="3"/>
  <c r="R168" i="3"/>
  <c r="P168" i="3"/>
  <c r="BK168" i="3"/>
  <c r="J168" i="3"/>
  <c r="BE168" i="3"/>
  <c r="BI160" i="3"/>
  <c r="BH160" i="3"/>
  <c r="BG160" i="3"/>
  <c r="BF160" i="3"/>
  <c r="T160" i="3"/>
  <c r="R160" i="3"/>
  <c r="P160" i="3"/>
  <c r="BK160" i="3"/>
  <c r="J160" i="3"/>
  <c r="BE160" i="3"/>
  <c r="BI153" i="3"/>
  <c r="BH153" i="3"/>
  <c r="BG153" i="3"/>
  <c r="BF153" i="3"/>
  <c r="T153" i="3"/>
  <c r="R153" i="3"/>
  <c r="P153" i="3"/>
  <c r="BK153" i="3"/>
  <c r="J153" i="3"/>
  <c r="BE153" i="3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38" i="3"/>
  <c r="BH138" i="3"/>
  <c r="BG138" i="3"/>
  <c r="BF138" i="3"/>
  <c r="T138" i="3"/>
  <c r="R138" i="3"/>
  <c r="P138" i="3"/>
  <c r="BK138" i="3"/>
  <c r="J138" i="3"/>
  <c r="BE138" i="3"/>
  <c r="BI130" i="3"/>
  <c r="BH130" i="3"/>
  <c r="BG130" i="3"/>
  <c r="BF130" i="3"/>
  <c r="T130" i="3"/>
  <c r="R130" i="3"/>
  <c r="P130" i="3"/>
  <c r="BK130" i="3"/>
  <c r="J130" i="3"/>
  <c r="BE130" i="3"/>
  <c r="BI126" i="3"/>
  <c r="BH126" i="3"/>
  <c r="BG126" i="3"/>
  <c r="BF126" i="3"/>
  <c r="T126" i="3"/>
  <c r="R126" i="3"/>
  <c r="P126" i="3"/>
  <c r="BK126" i="3"/>
  <c r="J126" i="3"/>
  <c r="BE126" i="3"/>
  <c r="BI110" i="3"/>
  <c r="BH110" i="3"/>
  <c r="BG110" i="3"/>
  <c r="BF110" i="3"/>
  <c r="T110" i="3"/>
  <c r="R110" i="3"/>
  <c r="P110" i="3"/>
  <c r="BK110" i="3"/>
  <c r="J110" i="3"/>
  <c r="BE110" i="3"/>
  <c r="BI106" i="3"/>
  <c r="BH106" i="3"/>
  <c r="BG106" i="3"/>
  <c r="BF106" i="3"/>
  <c r="T106" i="3"/>
  <c r="R106" i="3"/>
  <c r="P106" i="3"/>
  <c r="BK106" i="3"/>
  <c r="J106" i="3"/>
  <c r="BE106" i="3"/>
  <c r="BI90" i="3"/>
  <c r="F34" i="3"/>
  <c r="BD53" i="1" s="1"/>
  <c r="BH90" i="3"/>
  <c r="F33" i="3" s="1"/>
  <c r="BC53" i="1" s="1"/>
  <c r="BG90" i="3"/>
  <c r="F32" i="3"/>
  <c r="BB53" i="1" s="1"/>
  <c r="BF90" i="3"/>
  <c r="F31" i="3" s="1"/>
  <c r="BA53" i="1" s="1"/>
  <c r="T90" i="3"/>
  <c r="T89" i="3"/>
  <c r="T88" i="3" s="1"/>
  <c r="T87" i="3" s="1"/>
  <c r="R90" i="3"/>
  <c r="R89" i="3"/>
  <c r="R88" i="3" s="1"/>
  <c r="R87" i="3" s="1"/>
  <c r="P90" i="3"/>
  <c r="P89" i="3"/>
  <c r="P88" i="3" s="1"/>
  <c r="P87" i="3" s="1"/>
  <c r="AU53" i="1" s="1"/>
  <c r="BK90" i="3"/>
  <c r="BK89" i="3" s="1"/>
  <c r="J90" i="3"/>
  <c r="BE90" i="3" s="1"/>
  <c r="J83" i="3"/>
  <c r="F83" i="3"/>
  <c r="F81" i="3"/>
  <c r="E79" i="3"/>
  <c r="J51" i="3"/>
  <c r="F51" i="3"/>
  <c r="F49" i="3"/>
  <c r="E47" i="3"/>
  <c r="J18" i="3"/>
  <c r="E18" i="3"/>
  <c r="F84" i="3" s="1"/>
  <c r="J17" i="3"/>
  <c r="J12" i="3"/>
  <c r="J81" i="3" s="1"/>
  <c r="E7" i="3"/>
  <c r="E45" i="3" s="1"/>
  <c r="E77" i="3"/>
  <c r="AY52" i="1"/>
  <c r="AX52" i="1"/>
  <c r="BI932" i="2"/>
  <c r="BH932" i="2"/>
  <c r="BG932" i="2"/>
  <c r="BF932" i="2"/>
  <c r="T932" i="2"/>
  <c r="R932" i="2"/>
  <c r="P932" i="2"/>
  <c r="BK932" i="2"/>
  <c r="J932" i="2"/>
  <c r="BE932" i="2" s="1"/>
  <c r="BI927" i="2"/>
  <c r="BH927" i="2"/>
  <c r="BG927" i="2"/>
  <c r="BF927" i="2"/>
  <c r="T927" i="2"/>
  <c r="R927" i="2"/>
  <c r="P927" i="2"/>
  <c r="BK927" i="2"/>
  <c r="J927" i="2"/>
  <c r="BE927" i="2" s="1"/>
  <c r="BI926" i="2"/>
  <c r="BH926" i="2"/>
  <c r="BG926" i="2"/>
  <c r="BF926" i="2"/>
  <c r="T926" i="2"/>
  <c r="R926" i="2"/>
  <c r="P926" i="2"/>
  <c r="BK926" i="2"/>
  <c r="J926" i="2"/>
  <c r="BE926" i="2" s="1"/>
  <c r="BI922" i="2"/>
  <c r="BH922" i="2"/>
  <c r="BG922" i="2"/>
  <c r="BF922" i="2"/>
  <c r="T922" i="2"/>
  <c r="R922" i="2"/>
  <c r="P922" i="2"/>
  <c r="BK922" i="2"/>
  <c r="J922" i="2"/>
  <c r="BE922" i="2" s="1"/>
  <c r="BI921" i="2"/>
  <c r="BH921" i="2"/>
  <c r="BG921" i="2"/>
  <c r="BF921" i="2"/>
  <c r="T921" i="2"/>
  <c r="R921" i="2"/>
  <c r="P921" i="2"/>
  <c r="BK921" i="2"/>
  <c r="J921" i="2"/>
  <c r="BE921" i="2" s="1"/>
  <c r="BI914" i="2"/>
  <c r="BH914" i="2"/>
  <c r="BG914" i="2"/>
  <c r="BF914" i="2"/>
  <c r="T914" i="2"/>
  <c r="R914" i="2"/>
  <c r="P914" i="2"/>
  <c r="BK914" i="2"/>
  <c r="J914" i="2"/>
  <c r="BE914" i="2" s="1"/>
  <c r="BI905" i="2"/>
  <c r="BH905" i="2"/>
  <c r="BG905" i="2"/>
  <c r="BF905" i="2"/>
  <c r="T905" i="2"/>
  <c r="R905" i="2"/>
  <c r="P905" i="2"/>
  <c r="BK905" i="2"/>
  <c r="J905" i="2"/>
  <c r="BE905" i="2" s="1"/>
  <c r="BI897" i="2"/>
  <c r="BH897" i="2"/>
  <c r="BG897" i="2"/>
  <c r="BF897" i="2"/>
  <c r="T897" i="2"/>
  <c r="R897" i="2"/>
  <c r="P897" i="2"/>
  <c r="BK897" i="2"/>
  <c r="J897" i="2"/>
  <c r="BE897" i="2" s="1"/>
  <c r="BI885" i="2"/>
  <c r="BH885" i="2"/>
  <c r="BG885" i="2"/>
  <c r="BF885" i="2"/>
  <c r="T885" i="2"/>
  <c r="R885" i="2"/>
  <c r="P885" i="2"/>
  <c r="BK885" i="2"/>
  <c r="J885" i="2"/>
  <c r="BE885" i="2" s="1"/>
  <c r="BI879" i="2"/>
  <c r="BH879" i="2"/>
  <c r="BG879" i="2"/>
  <c r="BF879" i="2"/>
  <c r="T879" i="2"/>
  <c r="R879" i="2"/>
  <c r="P879" i="2"/>
  <c r="BK879" i="2"/>
  <c r="J879" i="2"/>
  <c r="BE879" i="2" s="1"/>
  <c r="BI856" i="2"/>
  <c r="BH856" i="2"/>
  <c r="BG856" i="2"/>
  <c r="BF856" i="2"/>
  <c r="T856" i="2"/>
  <c r="R856" i="2"/>
  <c r="P856" i="2"/>
  <c r="BK856" i="2"/>
  <c r="J856" i="2"/>
  <c r="BE856" i="2" s="1"/>
  <c r="BI852" i="2"/>
  <c r="BH852" i="2"/>
  <c r="BG852" i="2"/>
  <c r="BF852" i="2"/>
  <c r="T852" i="2"/>
  <c r="R852" i="2"/>
  <c r="P852" i="2"/>
  <c r="BK852" i="2"/>
  <c r="J852" i="2"/>
  <c r="BE852" i="2" s="1"/>
  <c r="BI845" i="2"/>
  <c r="BH845" i="2"/>
  <c r="BG845" i="2"/>
  <c r="BF845" i="2"/>
  <c r="T845" i="2"/>
  <c r="T844" i="2" s="1"/>
  <c r="R845" i="2"/>
  <c r="R844" i="2" s="1"/>
  <c r="P845" i="2"/>
  <c r="P844" i="2" s="1"/>
  <c r="BK845" i="2"/>
  <c r="BK844" i="2" s="1"/>
  <c r="J844" i="2" s="1"/>
  <c r="J91" i="2" s="1"/>
  <c r="J845" i="2"/>
  <c r="BE845" i="2"/>
  <c r="BI840" i="2"/>
  <c r="BH840" i="2"/>
  <c r="BG840" i="2"/>
  <c r="BF840" i="2"/>
  <c r="T840" i="2"/>
  <c r="T839" i="2" s="1"/>
  <c r="R840" i="2"/>
  <c r="R839" i="2" s="1"/>
  <c r="P840" i="2"/>
  <c r="P839" i="2" s="1"/>
  <c r="BK840" i="2"/>
  <c r="BK839" i="2" s="1"/>
  <c r="J839" i="2" s="1"/>
  <c r="J90" i="2" s="1"/>
  <c r="J840" i="2"/>
  <c r="BE840" i="2"/>
  <c r="BI838" i="2"/>
  <c r="BH838" i="2"/>
  <c r="BG838" i="2"/>
  <c r="BF838" i="2"/>
  <c r="T838" i="2"/>
  <c r="R838" i="2"/>
  <c r="P838" i="2"/>
  <c r="BK838" i="2"/>
  <c r="J838" i="2"/>
  <c r="BE838" i="2" s="1"/>
  <c r="BI835" i="2"/>
  <c r="BH835" i="2"/>
  <c r="BG835" i="2"/>
  <c r="BF835" i="2"/>
  <c r="T835" i="2"/>
  <c r="R835" i="2"/>
  <c r="P835" i="2"/>
  <c r="BK835" i="2"/>
  <c r="J835" i="2"/>
  <c r="BE835" i="2" s="1"/>
  <c r="BI832" i="2"/>
  <c r="BH832" i="2"/>
  <c r="BG832" i="2"/>
  <c r="BF832" i="2"/>
  <c r="T832" i="2"/>
  <c r="R832" i="2"/>
  <c r="P832" i="2"/>
  <c r="BK832" i="2"/>
  <c r="J832" i="2"/>
  <c r="BE832" i="2" s="1"/>
  <c r="BI831" i="2"/>
  <c r="BH831" i="2"/>
  <c r="BG831" i="2"/>
  <c r="BF831" i="2"/>
  <c r="T831" i="2"/>
  <c r="R831" i="2"/>
  <c r="P831" i="2"/>
  <c r="BK831" i="2"/>
  <c r="J831" i="2"/>
  <c r="BE831" i="2" s="1"/>
  <c r="BI828" i="2"/>
  <c r="BH828" i="2"/>
  <c r="BG828" i="2"/>
  <c r="BF828" i="2"/>
  <c r="T828" i="2"/>
  <c r="R828" i="2"/>
  <c r="P828" i="2"/>
  <c r="BK828" i="2"/>
  <c r="J828" i="2"/>
  <c r="BE828" i="2" s="1"/>
  <c r="BI825" i="2"/>
  <c r="BH825" i="2"/>
  <c r="BG825" i="2"/>
  <c r="BF825" i="2"/>
  <c r="T825" i="2"/>
  <c r="R825" i="2"/>
  <c r="P825" i="2"/>
  <c r="BK825" i="2"/>
  <c r="J825" i="2"/>
  <c r="BE825" i="2" s="1"/>
  <c r="BI824" i="2"/>
  <c r="BH824" i="2"/>
  <c r="BG824" i="2"/>
  <c r="BF824" i="2"/>
  <c r="T824" i="2"/>
  <c r="R824" i="2"/>
  <c r="P824" i="2"/>
  <c r="BK824" i="2"/>
  <c r="J824" i="2"/>
  <c r="BE824" i="2" s="1"/>
  <c r="BI821" i="2"/>
  <c r="BH821" i="2"/>
  <c r="BG821" i="2"/>
  <c r="BF821" i="2"/>
  <c r="T821" i="2"/>
  <c r="T820" i="2" s="1"/>
  <c r="R821" i="2"/>
  <c r="R820" i="2" s="1"/>
  <c r="P821" i="2"/>
  <c r="P820" i="2" s="1"/>
  <c r="BK821" i="2"/>
  <c r="BK820" i="2" s="1"/>
  <c r="J820" i="2" s="1"/>
  <c r="J89" i="2" s="1"/>
  <c r="J821" i="2"/>
  <c r="BE821" i="2"/>
  <c r="BI819" i="2"/>
  <c r="BH819" i="2"/>
  <c r="BG819" i="2"/>
  <c r="BF819" i="2"/>
  <c r="T819" i="2"/>
  <c r="R819" i="2"/>
  <c r="P819" i="2"/>
  <c r="BK819" i="2"/>
  <c r="J819" i="2"/>
  <c r="BE819" i="2" s="1"/>
  <c r="BI816" i="2"/>
  <c r="BH816" i="2"/>
  <c r="BG816" i="2"/>
  <c r="BF816" i="2"/>
  <c r="T816" i="2"/>
  <c r="T815" i="2" s="1"/>
  <c r="R816" i="2"/>
  <c r="R815" i="2" s="1"/>
  <c r="P816" i="2"/>
  <c r="P815" i="2" s="1"/>
  <c r="BK816" i="2"/>
  <c r="BK815" i="2" s="1"/>
  <c r="J815" i="2" s="1"/>
  <c r="J88" i="2" s="1"/>
  <c r="J816" i="2"/>
  <c r="BE816" i="2"/>
  <c r="BI814" i="2"/>
  <c r="BH814" i="2"/>
  <c r="BG814" i="2"/>
  <c r="BF814" i="2"/>
  <c r="T814" i="2"/>
  <c r="R814" i="2"/>
  <c r="P814" i="2"/>
  <c r="BK814" i="2"/>
  <c r="J814" i="2"/>
  <c r="BE814" i="2" s="1"/>
  <c r="BI813" i="2"/>
  <c r="BH813" i="2"/>
  <c r="BG813" i="2"/>
  <c r="BF813" i="2"/>
  <c r="T813" i="2"/>
  <c r="R813" i="2"/>
  <c r="P813" i="2"/>
  <c r="BK813" i="2"/>
  <c r="J813" i="2"/>
  <c r="BE813" i="2" s="1"/>
  <c r="BI812" i="2"/>
  <c r="BH812" i="2"/>
  <c r="BG812" i="2"/>
  <c r="BF812" i="2"/>
  <c r="T812" i="2"/>
  <c r="R812" i="2"/>
  <c r="P812" i="2"/>
  <c r="BK812" i="2"/>
  <c r="J812" i="2"/>
  <c r="BE812" i="2" s="1"/>
  <c r="BI811" i="2"/>
  <c r="BH811" i="2"/>
  <c r="BG811" i="2"/>
  <c r="BF811" i="2"/>
  <c r="T811" i="2"/>
  <c r="T810" i="2" s="1"/>
  <c r="R811" i="2"/>
  <c r="R810" i="2" s="1"/>
  <c r="P811" i="2"/>
  <c r="P810" i="2" s="1"/>
  <c r="BK811" i="2"/>
  <c r="BK810" i="2" s="1"/>
  <c r="J810" i="2" s="1"/>
  <c r="J87" i="2" s="1"/>
  <c r="J811" i="2"/>
  <c r="BE811" i="2"/>
  <c r="BI809" i="2"/>
  <c r="BH809" i="2"/>
  <c r="BG809" i="2"/>
  <c r="BF809" i="2"/>
  <c r="T809" i="2"/>
  <c r="R809" i="2"/>
  <c r="P809" i="2"/>
  <c r="BK809" i="2"/>
  <c r="J809" i="2"/>
  <c r="BE809" i="2" s="1"/>
  <c r="BI803" i="2"/>
  <c r="BH803" i="2"/>
  <c r="BG803" i="2"/>
  <c r="BF803" i="2"/>
  <c r="T803" i="2"/>
  <c r="R803" i="2"/>
  <c r="P803" i="2"/>
  <c r="BK803" i="2"/>
  <c r="J803" i="2"/>
  <c r="BE803" i="2" s="1"/>
  <c r="BI802" i="2"/>
  <c r="BH802" i="2"/>
  <c r="BG802" i="2"/>
  <c r="BF802" i="2"/>
  <c r="T802" i="2"/>
  <c r="T801" i="2" s="1"/>
  <c r="R802" i="2"/>
  <c r="R801" i="2" s="1"/>
  <c r="P802" i="2"/>
  <c r="P801" i="2" s="1"/>
  <c r="BK802" i="2"/>
  <c r="BK801" i="2" s="1"/>
  <c r="J801" i="2" s="1"/>
  <c r="J86" i="2" s="1"/>
  <c r="J802" i="2"/>
  <c r="BE802" i="2"/>
  <c r="BI800" i="2"/>
  <c r="BH800" i="2"/>
  <c r="BG800" i="2"/>
  <c r="BF800" i="2"/>
  <c r="T800" i="2"/>
  <c r="R800" i="2"/>
  <c r="P800" i="2"/>
  <c r="BK800" i="2"/>
  <c r="J800" i="2"/>
  <c r="BE800" i="2" s="1"/>
  <c r="BI795" i="2"/>
  <c r="BH795" i="2"/>
  <c r="BG795" i="2"/>
  <c r="BF795" i="2"/>
  <c r="T795" i="2"/>
  <c r="R795" i="2"/>
  <c r="P795" i="2"/>
  <c r="BK795" i="2"/>
  <c r="J795" i="2"/>
  <c r="BE795" i="2" s="1"/>
  <c r="BI790" i="2"/>
  <c r="BH790" i="2"/>
  <c r="BG790" i="2"/>
  <c r="BF790" i="2"/>
  <c r="T790" i="2"/>
  <c r="T789" i="2" s="1"/>
  <c r="R790" i="2"/>
  <c r="R789" i="2"/>
  <c r="P790" i="2"/>
  <c r="P789" i="2" s="1"/>
  <c r="BK790" i="2"/>
  <c r="BK789" i="2"/>
  <c r="J789" i="2" s="1"/>
  <c r="J85" i="2" s="1"/>
  <c r="J790" i="2"/>
  <c r="BE790" i="2" s="1"/>
  <c r="BI787" i="2"/>
  <c r="BH787" i="2"/>
  <c r="BG787" i="2"/>
  <c r="BF787" i="2"/>
  <c r="T787" i="2"/>
  <c r="T786" i="2" s="1"/>
  <c r="R787" i="2"/>
  <c r="R786" i="2" s="1"/>
  <c r="P787" i="2"/>
  <c r="P786" i="2" s="1"/>
  <c r="BK787" i="2"/>
  <c r="BK786" i="2" s="1"/>
  <c r="J786" i="2" s="1"/>
  <c r="J83" i="2" s="1"/>
  <c r="J787" i="2"/>
  <c r="BE787" i="2"/>
  <c r="BI785" i="2"/>
  <c r="BH785" i="2"/>
  <c r="BG785" i="2"/>
  <c r="BF785" i="2"/>
  <c r="T785" i="2"/>
  <c r="R785" i="2"/>
  <c r="P785" i="2"/>
  <c r="BK785" i="2"/>
  <c r="J785" i="2"/>
  <c r="BE785" i="2" s="1"/>
  <c r="BI782" i="2"/>
  <c r="BH782" i="2"/>
  <c r="BG782" i="2"/>
  <c r="BF782" i="2"/>
  <c r="T782" i="2"/>
  <c r="R782" i="2"/>
  <c r="P782" i="2"/>
  <c r="BK782" i="2"/>
  <c r="J782" i="2"/>
  <c r="BE782" i="2" s="1"/>
  <c r="BI779" i="2"/>
  <c r="BH779" i="2"/>
  <c r="BG779" i="2"/>
  <c r="BF779" i="2"/>
  <c r="T779" i="2"/>
  <c r="T778" i="2" s="1"/>
  <c r="R779" i="2"/>
  <c r="R778" i="2" s="1"/>
  <c r="P779" i="2"/>
  <c r="P778" i="2" s="1"/>
  <c r="BK779" i="2"/>
  <c r="BK778" i="2" s="1"/>
  <c r="J778" i="2" s="1"/>
  <c r="J82" i="2" s="1"/>
  <c r="J779" i="2"/>
  <c r="BE779" i="2"/>
  <c r="BI750" i="2"/>
  <c r="BH750" i="2"/>
  <c r="BG750" i="2"/>
  <c r="BF750" i="2"/>
  <c r="T750" i="2"/>
  <c r="R750" i="2"/>
  <c r="P750" i="2"/>
  <c r="BK750" i="2"/>
  <c r="J750" i="2"/>
  <c r="BE750" i="2"/>
  <c r="BI747" i="2"/>
  <c r="BH747" i="2"/>
  <c r="BG747" i="2"/>
  <c r="BF747" i="2"/>
  <c r="T747" i="2"/>
  <c r="R747" i="2"/>
  <c r="P747" i="2"/>
  <c r="BK747" i="2"/>
  <c r="J747" i="2"/>
  <c r="BE747" i="2" s="1"/>
  <c r="BI744" i="2"/>
  <c r="BH744" i="2"/>
  <c r="BG744" i="2"/>
  <c r="BF744" i="2"/>
  <c r="T744" i="2"/>
  <c r="T743" i="2" s="1"/>
  <c r="R744" i="2"/>
  <c r="R743" i="2" s="1"/>
  <c r="P744" i="2"/>
  <c r="P743" i="2" s="1"/>
  <c r="BK744" i="2"/>
  <c r="BK743" i="2" s="1"/>
  <c r="J743" i="2" s="1"/>
  <c r="J81" i="2" s="1"/>
  <c r="J744" i="2"/>
  <c r="BE744" i="2"/>
  <c r="BI742" i="2"/>
  <c r="BH742" i="2"/>
  <c r="BG742" i="2"/>
  <c r="BF742" i="2"/>
  <c r="T742" i="2"/>
  <c r="R742" i="2"/>
  <c r="P742" i="2"/>
  <c r="BK742" i="2"/>
  <c r="J742" i="2"/>
  <c r="BE742" i="2"/>
  <c r="BI741" i="2"/>
  <c r="BH741" i="2"/>
  <c r="BG741" i="2"/>
  <c r="BF741" i="2"/>
  <c r="T741" i="2"/>
  <c r="T740" i="2" s="1"/>
  <c r="R741" i="2"/>
  <c r="R740" i="2"/>
  <c r="P741" i="2"/>
  <c r="P740" i="2" s="1"/>
  <c r="BK741" i="2"/>
  <c r="BK740" i="2"/>
  <c r="J740" i="2"/>
  <c r="J80" i="2" s="1"/>
  <c r="J741" i="2"/>
  <c r="BE741" i="2"/>
  <c r="BI739" i="2"/>
  <c r="BH739" i="2"/>
  <c r="BG739" i="2"/>
  <c r="BF739" i="2"/>
  <c r="T739" i="2"/>
  <c r="T738" i="2" s="1"/>
  <c r="R739" i="2"/>
  <c r="R738" i="2" s="1"/>
  <c r="P739" i="2"/>
  <c r="P738" i="2" s="1"/>
  <c r="BK739" i="2"/>
  <c r="BK738" i="2" s="1"/>
  <c r="J738" i="2" s="1"/>
  <c r="J79" i="2" s="1"/>
  <c r="J739" i="2"/>
  <c r="BE739" i="2"/>
  <c r="BI734" i="2"/>
  <c r="BH734" i="2"/>
  <c r="BG734" i="2"/>
  <c r="BF734" i="2"/>
  <c r="T734" i="2"/>
  <c r="R734" i="2"/>
  <c r="P734" i="2"/>
  <c r="BK734" i="2"/>
  <c r="J734" i="2"/>
  <c r="BE734" i="2" s="1"/>
  <c r="BI731" i="2"/>
  <c r="BH731" i="2"/>
  <c r="BG731" i="2"/>
  <c r="BF731" i="2"/>
  <c r="T731" i="2"/>
  <c r="R731" i="2"/>
  <c r="P731" i="2"/>
  <c r="BK731" i="2"/>
  <c r="J731" i="2"/>
  <c r="BE731" i="2" s="1"/>
  <c r="BI726" i="2"/>
  <c r="BH726" i="2"/>
  <c r="BG726" i="2"/>
  <c r="BF726" i="2"/>
  <c r="T726" i="2"/>
  <c r="R726" i="2"/>
  <c r="P726" i="2"/>
  <c r="BK726" i="2"/>
  <c r="J726" i="2"/>
  <c r="BE726" i="2" s="1"/>
  <c r="BI721" i="2"/>
  <c r="BH721" i="2"/>
  <c r="BG721" i="2"/>
  <c r="BF721" i="2"/>
  <c r="T721" i="2"/>
  <c r="R721" i="2"/>
  <c r="P721" i="2"/>
  <c r="BK721" i="2"/>
  <c r="J721" i="2"/>
  <c r="BE721" i="2" s="1"/>
  <c r="BI713" i="2"/>
  <c r="BH713" i="2"/>
  <c r="BG713" i="2"/>
  <c r="BF713" i="2"/>
  <c r="T713" i="2"/>
  <c r="R713" i="2"/>
  <c r="P713" i="2"/>
  <c r="BK713" i="2"/>
  <c r="J713" i="2"/>
  <c r="BE713" i="2"/>
  <c r="BI703" i="2"/>
  <c r="BH703" i="2"/>
  <c r="BG703" i="2"/>
  <c r="BF703" i="2"/>
  <c r="T703" i="2"/>
  <c r="R703" i="2"/>
  <c r="P703" i="2"/>
  <c r="BK703" i="2"/>
  <c r="J703" i="2"/>
  <c r="BE703" i="2" s="1"/>
  <c r="BI694" i="2"/>
  <c r="BH694" i="2"/>
  <c r="BG694" i="2"/>
  <c r="BF694" i="2"/>
  <c r="T694" i="2"/>
  <c r="R694" i="2"/>
  <c r="P694" i="2"/>
  <c r="BK694" i="2"/>
  <c r="J694" i="2"/>
  <c r="BE694" i="2"/>
  <c r="BI689" i="2"/>
  <c r="BH689" i="2"/>
  <c r="BG689" i="2"/>
  <c r="BF689" i="2"/>
  <c r="T689" i="2"/>
  <c r="R689" i="2"/>
  <c r="P689" i="2"/>
  <c r="BK689" i="2"/>
  <c r="J689" i="2"/>
  <c r="BE689" i="2" s="1"/>
  <c r="BI685" i="2"/>
  <c r="BH685" i="2"/>
  <c r="BG685" i="2"/>
  <c r="BF685" i="2"/>
  <c r="T685" i="2"/>
  <c r="T684" i="2"/>
  <c r="R685" i="2"/>
  <c r="R684" i="2" s="1"/>
  <c r="P685" i="2"/>
  <c r="P684" i="2"/>
  <c r="BK685" i="2"/>
  <c r="BK684" i="2" s="1"/>
  <c r="J684" i="2" s="1"/>
  <c r="J78" i="2" s="1"/>
  <c r="J685" i="2"/>
  <c r="BE685" i="2" s="1"/>
  <c r="BI680" i="2"/>
  <c r="BH680" i="2"/>
  <c r="BG680" i="2"/>
  <c r="BF680" i="2"/>
  <c r="T680" i="2"/>
  <c r="T679" i="2"/>
  <c r="T678" i="2" s="1"/>
  <c r="R680" i="2"/>
  <c r="R679" i="2"/>
  <c r="R678" i="2" s="1"/>
  <c r="P680" i="2"/>
  <c r="P679" i="2"/>
  <c r="P678" i="2" s="1"/>
  <c r="BK680" i="2"/>
  <c r="BK679" i="2"/>
  <c r="BK678" i="2" s="1"/>
  <c r="J680" i="2"/>
  <c r="BE680" i="2"/>
  <c r="BI676" i="2"/>
  <c r="BH676" i="2"/>
  <c r="BG676" i="2"/>
  <c r="BF676" i="2"/>
  <c r="T676" i="2"/>
  <c r="R676" i="2"/>
  <c r="P676" i="2"/>
  <c r="BK676" i="2"/>
  <c r="J676" i="2"/>
  <c r="BE676" i="2"/>
  <c r="BI675" i="2"/>
  <c r="BH675" i="2"/>
  <c r="BG675" i="2"/>
  <c r="BF675" i="2"/>
  <c r="T675" i="2"/>
  <c r="R675" i="2"/>
  <c r="P675" i="2"/>
  <c r="BK675" i="2"/>
  <c r="J675" i="2"/>
  <c r="BE675" i="2" s="1"/>
  <c r="BI674" i="2"/>
  <c r="BH674" i="2"/>
  <c r="BG674" i="2"/>
  <c r="BF674" i="2"/>
  <c r="T674" i="2"/>
  <c r="R674" i="2"/>
  <c r="P674" i="2"/>
  <c r="BK674" i="2"/>
  <c r="J674" i="2"/>
  <c r="BE674" i="2"/>
  <c r="BI673" i="2"/>
  <c r="BH673" i="2"/>
  <c r="BG673" i="2"/>
  <c r="BF673" i="2"/>
  <c r="T673" i="2"/>
  <c r="R673" i="2"/>
  <c r="P673" i="2"/>
  <c r="BK673" i="2"/>
  <c r="J673" i="2"/>
  <c r="BE673" i="2" s="1"/>
  <c r="BI672" i="2"/>
  <c r="BH672" i="2"/>
  <c r="BG672" i="2"/>
  <c r="BF672" i="2"/>
  <c r="T672" i="2"/>
  <c r="R672" i="2"/>
  <c r="P672" i="2"/>
  <c r="BK672" i="2"/>
  <c r="J672" i="2"/>
  <c r="BE672" i="2"/>
  <c r="BI671" i="2"/>
  <c r="BH671" i="2"/>
  <c r="BG671" i="2"/>
  <c r="BF671" i="2"/>
  <c r="T671" i="2"/>
  <c r="R671" i="2"/>
  <c r="P671" i="2"/>
  <c r="BK671" i="2"/>
  <c r="J671" i="2"/>
  <c r="BE671" i="2"/>
  <c r="BI670" i="2"/>
  <c r="BH670" i="2"/>
  <c r="BG670" i="2"/>
  <c r="BF670" i="2"/>
  <c r="T670" i="2"/>
  <c r="R670" i="2"/>
  <c r="R667" i="2" s="1"/>
  <c r="P670" i="2"/>
  <c r="BK670" i="2"/>
  <c r="J670" i="2"/>
  <c r="BE670" i="2"/>
  <c r="BI669" i="2"/>
  <c r="BH669" i="2"/>
  <c r="BG669" i="2"/>
  <c r="BF669" i="2"/>
  <c r="T669" i="2"/>
  <c r="R669" i="2"/>
  <c r="P669" i="2"/>
  <c r="BK669" i="2"/>
  <c r="BK667" i="2" s="1"/>
  <c r="J667" i="2" s="1"/>
  <c r="J74" i="2" s="1"/>
  <c r="J669" i="2"/>
  <c r="BE669" i="2"/>
  <c r="BI668" i="2"/>
  <c r="BH668" i="2"/>
  <c r="BG668" i="2"/>
  <c r="BF668" i="2"/>
  <c r="T668" i="2"/>
  <c r="T667" i="2"/>
  <c r="R668" i="2"/>
  <c r="P668" i="2"/>
  <c r="P667" i="2"/>
  <c r="BK668" i="2"/>
  <c r="J668" i="2"/>
  <c r="BE668" i="2" s="1"/>
  <c r="BI666" i="2"/>
  <c r="BH666" i="2"/>
  <c r="BG666" i="2"/>
  <c r="BF666" i="2"/>
  <c r="T666" i="2"/>
  <c r="R666" i="2"/>
  <c r="P666" i="2"/>
  <c r="BK666" i="2"/>
  <c r="J666" i="2"/>
  <c r="BE666" i="2"/>
  <c r="BI662" i="2"/>
  <c r="BH662" i="2"/>
  <c r="BG662" i="2"/>
  <c r="BF662" i="2"/>
  <c r="T662" i="2"/>
  <c r="T661" i="2" s="1"/>
  <c r="R662" i="2"/>
  <c r="R661" i="2"/>
  <c r="P662" i="2"/>
  <c r="P661" i="2" s="1"/>
  <c r="BK662" i="2"/>
  <c r="BK661" i="2"/>
  <c r="J661" i="2" s="1"/>
  <c r="J73" i="2" s="1"/>
  <c r="J662" i="2"/>
  <c r="BE662" i="2"/>
  <c r="BI660" i="2"/>
  <c r="BH660" i="2"/>
  <c r="BG660" i="2"/>
  <c r="BF660" i="2"/>
  <c r="T660" i="2"/>
  <c r="R660" i="2"/>
  <c r="P660" i="2"/>
  <c r="BK660" i="2"/>
  <c r="J660" i="2"/>
  <c r="BE660" i="2"/>
  <c r="BI659" i="2"/>
  <c r="BH659" i="2"/>
  <c r="BG659" i="2"/>
  <c r="BF659" i="2"/>
  <c r="T659" i="2"/>
  <c r="R659" i="2"/>
  <c r="P659" i="2"/>
  <c r="BK659" i="2"/>
  <c r="J659" i="2"/>
  <c r="BE659" i="2"/>
  <c r="BI655" i="2"/>
  <c r="BH655" i="2"/>
  <c r="BG655" i="2"/>
  <c r="BF655" i="2"/>
  <c r="T655" i="2"/>
  <c r="R655" i="2"/>
  <c r="P655" i="2"/>
  <c r="BK655" i="2"/>
  <c r="J655" i="2"/>
  <c r="BE655" i="2"/>
  <c r="BI651" i="2"/>
  <c r="BH651" i="2"/>
  <c r="BG651" i="2"/>
  <c r="BF651" i="2"/>
  <c r="T651" i="2"/>
  <c r="R651" i="2"/>
  <c r="P651" i="2"/>
  <c r="BK651" i="2"/>
  <c r="J651" i="2"/>
  <c r="BE651" i="2"/>
  <c r="BI650" i="2"/>
  <c r="BH650" i="2"/>
  <c r="BG650" i="2"/>
  <c r="BF650" i="2"/>
  <c r="T650" i="2"/>
  <c r="T649" i="2"/>
  <c r="R650" i="2"/>
  <c r="R649" i="2"/>
  <c r="P650" i="2"/>
  <c r="P649" i="2"/>
  <c r="BK650" i="2"/>
  <c r="BK649" i="2"/>
  <c r="J649" i="2" s="1"/>
  <c r="J72" i="2" s="1"/>
  <c r="J650" i="2"/>
  <c r="BE650" i="2"/>
  <c r="BI648" i="2"/>
  <c r="BH648" i="2"/>
  <c r="BG648" i="2"/>
  <c r="BF648" i="2"/>
  <c r="T648" i="2"/>
  <c r="R648" i="2"/>
  <c r="P648" i="2"/>
  <c r="BK648" i="2"/>
  <c r="J648" i="2"/>
  <c r="BE648" i="2"/>
  <c r="BI641" i="2"/>
  <c r="BH641" i="2"/>
  <c r="BG641" i="2"/>
  <c r="BF641" i="2"/>
  <c r="T641" i="2"/>
  <c r="R641" i="2"/>
  <c r="P641" i="2"/>
  <c r="BK641" i="2"/>
  <c r="J641" i="2"/>
  <c r="BE641" i="2"/>
  <c r="BI638" i="2"/>
  <c r="BH638" i="2"/>
  <c r="BG638" i="2"/>
  <c r="BF638" i="2"/>
  <c r="T638" i="2"/>
  <c r="R638" i="2"/>
  <c r="P638" i="2"/>
  <c r="BK638" i="2"/>
  <c r="J638" i="2"/>
  <c r="BE638" i="2"/>
  <c r="BI635" i="2"/>
  <c r="BH635" i="2"/>
  <c r="BG635" i="2"/>
  <c r="BF635" i="2"/>
  <c r="T635" i="2"/>
  <c r="R635" i="2"/>
  <c r="P635" i="2"/>
  <c r="BK635" i="2"/>
  <c r="J635" i="2"/>
  <c r="BE635" i="2"/>
  <c r="BI634" i="2"/>
  <c r="BH634" i="2"/>
  <c r="BG634" i="2"/>
  <c r="BF634" i="2"/>
  <c r="T634" i="2"/>
  <c r="R634" i="2"/>
  <c r="P634" i="2"/>
  <c r="BK634" i="2"/>
  <c r="J634" i="2"/>
  <c r="BE634" i="2"/>
  <c r="BI633" i="2"/>
  <c r="BH633" i="2"/>
  <c r="BG633" i="2"/>
  <c r="BF633" i="2"/>
  <c r="T633" i="2"/>
  <c r="R633" i="2"/>
  <c r="P633" i="2"/>
  <c r="BK633" i="2"/>
  <c r="J633" i="2"/>
  <c r="BE633" i="2"/>
  <c r="BI630" i="2"/>
  <c r="BH630" i="2"/>
  <c r="BG630" i="2"/>
  <c r="BF630" i="2"/>
  <c r="T630" i="2"/>
  <c r="R630" i="2"/>
  <c r="P630" i="2"/>
  <c r="BK630" i="2"/>
  <c r="J630" i="2"/>
  <c r="BE630" i="2"/>
  <c r="BI624" i="2"/>
  <c r="BH624" i="2"/>
  <c r="BG624" i="2"/>
  <c r="BF624" i="2"/>
  <c r="T624" i="2"/>
  <c r="R624" i="2"/>
  <c r="P624" i="2"/>
  <c r="BK624" i="2"/>
  <c r="J624" i="2"/>
  <c r="BE624" i="2"/>
  <c r="BI615" i="2"/>
  <c r="BH615" i="2"/>
  <c r="BG615" i="2"/>
  <c r="BF615" i="2"/>
  <c r="T615" i="2"/>
  <c r="R615" i="2"/>
  <c r="P615" i="2"/>
  <c r="BK615" i="2"/>
  <c r="J615" i="2"/>
  <c r="BE615" i="2"/>
  <c r="BI593" i="2"/>
  <c r="BH593" i="2"/>
  <c r="BG593" i="2"/>
  <c r="BF593" i="2"/>
  <c r="T593" i="2"/>
  <c r="T592" i="2"/>
  <c r="T591" i="2" s="1"/>
  <c r="R593" i="2"/>
  <c r="R592" i="2" s="1"/>
  <c r="R591" i="2" s="1"/>
  <c r="P593" i="2"/>
  <c r="P592" i="2"/>
  <c r="P591" i="2" s="1"/>
  <c r="BK593" i="2"/>
  <c r="BK592" i="2" s="1"/>
  <c r="J593" i="2"/>
  <c r="BE593" i="2"/>
  <c r="BI590" i="2"/>
  <c r="BH590" i="2"/>
  <c r="BG590" i="2"/>
  <c r="BF590" i="2"/>
  <c r="T590" i="2"/>
  <c r="T589" i="2"/>
  <c r="R590" i="2"/>
  <c r="R589" i="2"/>
  <c r="P590" i="2"/>
  <c r="P589" i="2"/>
  <c r="BK590" i="2"/>
  <c r="BK589" i="2"/>
  <c r="J589" i="2" s="1"/>
  <c r="J69" i="2" s="1"/>
  <c r="J590" i="2"/>
  <c r="BE590" i="2" s="1"/>
  <c r="BI583" i="2"/>
  <c r="BH583" i="2"/>
  <c r="BG583" i="2"/>
  <c r="BF583" i="2"/>
  <c r="T583" i="2"/>
  <c r="R583" i="2"/>
  <c r="P583" i="2"/>
  <c r="BK583" i="2"/>
  <c r="J583" i="2"/>
  <c r="BE583" i="2"/>
  <c r="BI577" i="2"/>
  <c r="BH577" i="2"/>
  <c r="BG577" i="2"/>
  <c r="BF577" i="2"/>
  <c r="T577" i="2"/>
  <c r="R577" i="2"/>
  <c r="P577" i="2"/>
  <c r="BK577" i="2"/>
  <c r="J577" i="2"/>
  <c r="BE577" i="2"/>
  <c r="BI571" i="2"/>
  <c r="BH571" i="2"/>
  <c r="BG571" i="2"/>
  <c r="BF571" i="2"/>
  <c r="T571" i="2"/>
  <c r="R571" i="2"/>
  <c r="P571" i="2"/>
  <c r="BK571" i="2"/>
  <c r="J571" i="2"/>
  <c r="BE571" i="2"/>
  <c r="BI568" i="2"/>
  <c r="BH568" i="2"/>
  <c r="BG568" i="2"/>
  <c r="BF568" i="2"/>
  <c r="T568" i="2"/>
  <c r="R568" i="2"/>
  <c r="P568" i="2"/>
  <c r="BK568" i="2"/>
  <c r="J568" i="2"/>
  <c r="BE568" i="2"/>
  <c r="BI562" i="2"/>
  <c r="BH562" i="2"/>
  <c r="BG562" i="2"/>
  <c r="BF562" i="2"/>
  <c r="T562" i="2"/>
  <c r="R562" i="2"/>
  <c r="P562" i="2"/>
  <c r="BK562" i="2"/>
  <c r="J562" i="2"/>
  <c r="BE562" i="2"/>
  <c r="BI559" i="2"/>
  <c r="BH559" i="2"/>
  <c r="BG559" i="2"/>
  <c r="BF559" i="2"/>
  <c r="T559" i="2"/>
  <c r="R559" i="2"/>
  <c r="P559" i="2"/>
  <c r="BK559" i="2"/>
  <c r="J559" i="2"/>
  <c r="BE559" i="2"/>
  <c r="BI553" i="2"/>
  <c r="BH553" i="2"/>
  <c r="BG553" i="2"/>
  <c r="BF553" i="2"/>
  <c r="T553" i="2"/>
  <c r="R553" i="2"/>
  <c r="P553" i="2"/>
  <c r="BK553" i="2"/>
  <c r="J553" i="2"/>
  <c r="BE553" i="2"/>
  <c r="BI550" i="2"/>
  <c r="BH550" i="2"/>
  <c r="BG550" i="2"/>
  <c r="BF550" i="2"/>
  <c r="T550" i="2"/>
  <c r="R550" i="2"/>
  <c r="P550" i="2"/>
  <c r="BK550" i="2"/>
  <c r="J550" i="2"/>
  <c r="BE550" i="2"/>
  <c r="BI547" i="2"/>
  <c r="BH547" i="2"/>
  <c r="BG547" i="2"/>
  <c r="BF547" i="2"/>
  <c r="T547" i="2"/>
  <c r="R547" i="2"/>
  <c r="P547" i="2"/>
  <c r="BK547" i="2"/>
  <c r="J547" i="2"/>
  <c r="BE547" i="2"/>
  <c r="BI544" i="2"/>
  <c r="BH544" i="2"/>
  <c r="BG544" i="2"/>
  <c r="BF544" i="2"/>
  <c r="T544" i="2"/>
  <c r="R544" i="2"/>
  <c r="P544" i="2"/>
  <c r="BK544" i="2"/>
  <c r="J544" i="2"/>
  <c r="BE544" i="2"/>
  <c r="BI541" i="2"/>
  <c r="BH541" i="2"/>
  <c r="BG541" i="2"/>
  <c r="BF541" i="2"/>
  <c r="T541" i="2"/>
  <c r="T540" i="2"/>
  <c r="R541" i="2"/>
  <c r="R540" i="2"/>
  <c r="P541" i="2"/>
  <c r="P540" i="2"/>
  <c r="BK541" i="2"/>
  <c r="BK540" i="2"/>
  <c r="J540" i="2" s="1"/>
  <c r="J68" i="2" s="1"/>
  <c r="J541" i="2"/>
  <c r="BE541" i="2" s="1"/>
  <c r="BI534" i="2"/>
  <c r="BH534" i="2"/>
  <c r="BG534" i="2"/>
  <c r="BF534" i="2"/>
  <c r="T534" i="2"/>
  <c r="R534" i="2"/>
  <c r="P534" i="2"/>
  <c r="BK534" i="2"/>
  <c r="J534" i="2"/>
  <c r="BE534" i="2"/>
  <c r="BI529" i="2"/>
  <c r="BH529" i="2"/>
  <c r="BG529" i="2"/>
  <c r="BF529" i="2"/>
  <c r="T529" i="2"/>
  <c r="R529" i="2"/>
  <c r="P529" i="2"/>
  <c r="BK529" i="2"/>
  <c r="J529" i="2"/>
  <c r="BE529" i="2"/>
  <c r="BI524" i="2"/>
  <c r="BH524" i="2"/>
  <c r="BG524" i="2"/>
  <c r="BF524" i="2"/>
  <c r="T524" i="2"/>
  <c r="R524" i="2"/>
  <c r="P524" i="2"/>
  <c r="BK524" i="2"/>
  <c r="J524" i="2"/>
  <c r="BE524" i="2"/>
  <c r="BI518" i="2"/>
  <c r="BH518" i="2"/>
  <c r="BG518" i="2"/>
  <c r="BF518" i="2"/>
  <c r="T518" i="2"/>
  <c r="R518" i="2"/>
  <c r="P518" i="2"/>
  <c r="BK518" i="2"/>
  <c r="J518" i="2"/>
  <c r="BE518" i="2"/>
  <c r="BI506" i="2"/>
  <c r="BH506" i="2"/>
  <c r="BG506" i="2"/>
  <c r="BF506" i="2"/>
  <c r="T506" i="2"/>
  <c r="T505" i="2"/>
  <c r="R506" i="2"/>
  <c r="R505" i="2"/>
  <c r="P506" i="2"/>
  <c r="P505" i="2"/>
  <c r="BK506" i="2"/>
  <c r="BK505" i="2"/>
  <c r="J505" i="2" s="1"/>
  <c r="J67" i="2" s="1"/>
  <c r="J506" i="2"/>
  <c r="BE506" i="2" s="1"/>
  <c r="BI502" i="2"/>
  <c r="BH502" i="2"/>
  <c r="BG502" i="2"/>
  <c r="BF502" i="2"/>
  <c r="T502" i="2"/>
  <c r="R502" i="2"/>
  <c r="P502" i="2"/>
  <c r="BK502" i="2"/>
  <c r="J502" i="2"/>
  <c r="BE502" i="2"/>
  <c r="BI499" i="2"/>
  <c r="BH499" i="2"/>
  <c r="BG499" i="2"/>
  <c r="BF499" i="2"/>
  <c r="T499" i="2"/>
  <c r="R499" i="2"/>
  <c r="P499" i="2"/>
  <c r="BK499" i="2"/>
  <c r="J499" i="2"/>
  <c r="BE499" i="2"/>
  <c r="BI495" i="2"/>
  <c r="BH495" i="2"/>
  <c r="BG495" i="2"/>
  <c r="BF495" i="2"/>
  <c r="T495" i="2"/>
  <c r="R495" i="2"/>
  <c r="P495" i="2"/>
  <c r="BK495" i="2"/>
  <c r="J495" i="2"/>
  <c r="BE495" i="2"/>
  <c r="BI486" i="2"/>
  <c r="BH486" i="2"/>
  <c r="BG486" i="2"/>
  <c r="BF486" i="2"/>
  <c r="T486" i="2"/>
  <c r="R486" i="2"/>
  <c r="P486" i="2"/>
  <c r="BK486" i="2"/>
  <c r="J486" i="2"/>
  <c r="BE486" i="2"/>
  <c r="BI480" i="2"/>
  <c r="BH480" i="2"/>
  <c r="BG480" i="2"/>
  <c r="BF480" i="2"/>
  <c r="T480" i="2"/>
  <c r="R480" i="2"/>
  <c r="P480" i="2"/>
  <c r="BK480" i="2"/>
  <c r="J480" i="2"/>
  <c r="BE480" i="2"/>
  <c r="BI462" i="2"/>
  <c r="BH462" i="2"/>
  <c r="BG462" i="2"/>
  <c r="BF462" i="2"/>
  <c r="T462" i="2"/>
  <c r="R462" i="2"/>
  <c r="P462" i="2"/>
  <c r="BK462" i="2"/>
  <c r="J462" i="2"/>
  <c r="BE462" i="2"/>
  <c r="BI458" i="2"/>
  <c r="BH458" i="2"/>
  <c r="BG458" i="2"/>
  <c r="BF458" i="2"/>
  <c r="T458" i="2"/>
  <c r="R458" i="2"/>
  <c r="P458" i="2"/>
  <c r="BK458" i="2"/>
  <c r="J458" i="2"/>
  <c r="BE458" i="2"/>
  <c r="BI454" i="2"/>
  <c r="BH454" i="2"/>
  <c r="BG454" i="2"/>
  <c r="BF454" i="2"/>
  <c r="T454" i="2"/>
  <c r="R454" i="2"/>
  <c r="P454" i="2"/>
  <c r="BK454" i="2"/>
  <c r="J454" i="2"/>
  <c r="BE454" i="2"/>
  <c r="BI451" i="2"/>
  <c r="BH451" i="2"/>
  <c r="BG451" i="2"/>
  <c r="BF451" i="2"/>
  <c r="T451" i="2"/>
  <c r="R451" i="2"/>
  <c r="P451" i="2"/>
  <c r="BK451" i="2"/>
  <c r="J451" i="2"/>
  <c r="BE451" i="2"/>
  <c r="BI447" i="2"/>
  <c r="BH447" i="2"/>
  <c r="BG447" i="2"/>
  <c r="BF447" i="2"/>
  <c r="T447" i="2"/>
  <c r="R447" i="2"/>
  <c r="P447" i="2"/>
  <c r="BK447" i="2"/>
  <c r="J447" i="2"/>
  <c r="BE447" i="2"/>
  <c r="BI446" i="2"/>
  <c r="BH446" i="2"/>
  <c r="BG446" i="2"/>
  <c r="BF446" i="2"/>
  <c r="T446" i="2"/>
  <c r="R446" i="2"/>
  <c r="P446" i="2"/>
  <c r="BK446" i="2"/>
  <c r="J446" i="2"/>
  <c r="BE446" i="2"/>
  <c r="BI443" i="2"/>
  <c r="BH443" i="2"/>
  <c r="BG443" i="2"/>
  <c r="BF443" i="2"/>
  <c r="T443" i="2"/>
  <c r="R443" i="2"/>
  <c r="P443" i="2"/>
  <c r="BK443" i="2"/>
  <c r="J443" i="2"/>
  <c r="BE443" i="2"/>
  <c r="BI440" i="2"/>
  <c r="BH440" i="2"/>
  <c r="BG440" i="2"/>
  <c r="BF440" i="2"/>
  <c r="T440" i="2"/>
  <c r="R440" i="2"/>
  <c r="P440" i="2"/>
  <c r="BK440" i="2"/>
  <c r="J440" i="2"/>
  <c r="BE440" i="2"/>
  <c r="BI437" i="2"/>
  <c r="BH437" i="2"/>
  <c r="BG437" i="2"/>
  <c r="BF437" i="2"/>
  <c r="T437" i="2"/>
  <c r="R437" i="2"/>
  <c r="P437" i="2"/>
  <c r="BK437" i="2"/>
  <c r="J437" i="2"/>
  <c r="BE437" i="2"/>
  <c r="BI428" i="2"/>
  <c r="BH428" i="2"/>
  <c r="BG428" i="2"/>
  <c r="BF428" i="2"/>
  <c r="T428" i="2"/>
  <c r="R428" i="2"/>
  <c r="P428" i="2"/>
  <c r="BK428" i="2"/>
  <c r="J428" i="2"/>
  <c r="BE428" i="2"/>
  <c r="BI421" i="2"/>
  <c r="BH421" i="2"/>
  <c r="BG421" i="2"/>
  <c r="BF421" i="2"/>
  <c r="T421" i="2"/>
  <c r="R421" i="2"/>
  <c r="P421" i="2"/>
  <c r="BK421" i="2"/>
  <c r="J421" i="2"/>
  <c r="BE421" i="2"/>
  <c r="BI405" i="2"/>
  <c r="BH405" i="2"/>
  <c r="BG405" i="2"/>
  <c r="BF405" i="2"/>
  <c r="T405" i="2"/>
  <c r="T404" i="2"/>
  <c r="R405" i="2"/>
  <c r="R404" i="2"/>
  <c r="P405" i="2"/>
  <c r="P404" i="2"/>
  <c r="BK405" i="2"/>
  <c r="BK404" i="2"/>
  <c r="J404" i="2" s="1"/>
  <c r="J66" i="2" s="1"/>
  <c r="J405" i="2"/>
  <c r="BE405" i="2" s="1"/>
  <c r="BI403" i="2"/>
  <c r="BH403" i="2"/>
  <c r="BG403" i="2"/>
  <c r="BF403" i="2"/>
  <c r="T403" i="2"/>
  <c r="R403" i="2"/>
  <c r="P403" i="2"/>
  <c r="BK403" i="2"/>
  <c r="J403" i="2"/>
  <c r="BE403" i="2"/>
  <c r="BI400" i="2"/>
  <c r="BH400" i="2"/>
  <c r="BG400" i="2"/>
  <c r="BF400" i="2"/>
  <c r="T400" i="2"/>
  <c r="R400" i="2"/>
  <c r="R392" i="2" s="1"/>
  <c r="P400" i="2"/>
  <c r="BK400" i="2"/>
  <c r="J400" i="2"/>
  <c r="BE400" i="2"/>
  <c r="BI396" i="2"/>
  <c r="BH396" i="2"/>
  <c r="BG396" i="2"/>
  <c r="BF396" i="2"/>
  <c r="T396" i="2"/>
  <c r="R396" i="2"/>
  <c r="P396" i="2"/>
  <c r="BK396" i="2"/>
  <c r="BK392" i="2" s="1"/>
  <c r="J392" i="2" s="1"/>
  <c r="J65" i="2" s="1"/>
  <c r="J396" i="2"/>
  <c r="BE396" i="2"/>
  <c r="BI393" i="2"/>
  <c r="BH393" i="2"/>
  <c r="BG393" i="2"/>
  <c r="BF393" i="2"/>
  <c r="T393" i="2"/>
  <c r="T392" i="2"/>
  <c r="R393" i="2"/>
  <c r="P393" i="2"/>
  <c r="P392" i="2"/>
  <c r="BK393" i="2"/>
  <c r="J393" i="2"/>
  <c r="BE393" i="2" s="1"/>
  <c r="BI389" i="2"/>
  <c r="BH389" i="2"/>
  <c r="BG389" i="2"/>
  <c r="BF389" i="2"/>
  <c r="T389" i="2"/>
  <c r="R389" i="2"/>
  <c r="R382" i="2" s="1"/>
  <c r="P389" i="2"/>
  <c r="BK389" i="2"/>
  <c r="J389" i="2"/>
  <c r="BE389" i="2"/>
  <c r="BI386" i="2"/>
  <c r="BH386" i="2"/>
  <c r="BG386" i="2"/>
  <c r="BF386" i="2"/>
  <c r="T386" i="2"/>
  <c r="R386" i="2"/>
  <c r="P386" i="2"/>
  <c r="BK386" i="2"/>
  <c r="BK382" i="2" s="1"/>
  <c r="J382" i="2" s="1"/>
  <c r="J64" i="2" s="1"/>
  <c r="J386" i="2"/>
  <c r="BE386" i="2"/>
  <c r="BI383" i="2"/>
  <c r="BH383" i="2"/>
  <c r="BG383" i="2"/>
  <c r="BF383" i="2"/>
  <c r="T383" i="2"/>
  <c r="T382" i="2"/>
  <c r="R383" i="2"/>
  <c r="P383" i="2"/>
  <c r="P382" i="2"/>
  <c r="BK383" i="2"/>
  <c r="J383" i="2"/>
  <c r="BE383" i="2" s="1"/>
  <c r="BI381" i="2"/>
  <c r="BH381" i="2"/>
  <c r="BG381" i="2"/>
  <c r="BF381" i="2"/>
  <c r="T381" i="2"/>
  <c r="R381" i="2"/>
  <c r="P381" i="2"/>
  <c r="BK381" i="2"/>
  <c r="J381" i="2"/>
  <c r="BE381" i="2"/>
  <c r="BI377" i="2"/>
  <c r="BH377" i="2"/>
  <c r="BG377" i="2"/>
  <c r="BF377" i="2"/>
  <c r="T377" i="2"/>
  <c r="R377" i="2"/>
  <c r="P377" i="2"/>
  <c r="BK377" i="2"/>
  <c r="J377" i="2"/>
  <c r="BE377" i="2"/>
  <c r="BI369" i="2"/>
  <c r="BH369" i="2"/>
  <c r="BG369" i="2"/>
  <c r="BF369" i="2"/>
  <c r="T369" i="2"/>
  <c r="R369" i="2"/>
  <c r="P369" i="2"/>
  <c r="BK369" i="2"/>
  <c r="J369" i="2"/>
  <c r="BE369" i="2"/>
  <c r="BI366" i="2"/>
  <c r="BH366" i="2"/>
  <c r="BG366" i="2"/>
  <c r="BF366" i="2"/>
  <c r="T366" i="2"/>
  <c r="R366" i="2"/>
  <c r="P366" i="2"/>
  <c r="BK366" i="2"/>
  <c r="J366" i="2"/>
  <c r="BE366" i="2"/>
  <c r="BI359" i="2"/>
  <c r="BH359" i="2"/>
  <c r="BG359" i="2"/>
  <c r="BF359" i="2"/>
  <c r="T359" i="2"/>
  <c r="R359" i="2"/>
  <c r="P359" i="2"/>
  <c r="BK359" i="2"/>
  <c r="J359" i="2"/>
  <c r="BE359" i="2"/>
  <c r="BI349" i="2"/>
  <c r="BH349" i="2"/>
  <c r="BG349" i="2"/>
  <c r="BF349" i="2"/>
  <c r="T349" i="2"/>
  <c r="R349" i="2"/>
  <c r="P349" i="2"/>
  <c r="BK349" i="2"/>
  <c r="J349" i="2"/>
  <c r="BE349" i="2"/>
  <c r="BI345" i="2"/>
  <c r="BH345" i="2"/>
  <c r="BG345" i="2"/>
  <c r="BF345" i="2"/>
  <c r="T345" i="2"/>
  <c r="R345" i="2"/>
  <c r="P345" i="2"/>
  <c r="BK345" i="2"/>
  <c r="J345" i="2"/>
  <c r="BE345" i="2"/>
  <c r="BI344" i="2"/>
  <c r="BH344" i="2"/>
  <c r="BG344" i="2"/>
  <c r="BF344" i="2"/>
  <c r="T344" i="2"/>
  <c r="R344" i="2"/>
  <c r="P344" i="2"/>
  <c r="BK344" i="2"/>
  <c r="J344" i="2"/>
  <c r="BE344" i="2"/>
  <c r="BI341" i="2"/>
  <c r="BH341" i="2"/>
  <c r="BG341" i="2"/>
  <c r="BF341" i="2"/>
  <c r="T341" i="2"/>
  <c r="R341" i="2"/>
  <c r="P341" i="2"/>
  <c r="BK341" i="2"/>
  <c r="J341" i="2"/>
  <c r="BE341" i="2"/>
  <c r="BI317" i="2"/>
  <c r="BH317" i="2"/>
  <c r="BG317" i="2"/>
  <c r="BF317" i="2"/>
  <c r="T317" i="2"/>
  <c r="R317" i="2"/>
  <c r="P317" i="2"/>
  <c r="BK317" i="2"/>
  <c r="J317" i="2"/>
  <c r="BE317" i="2"/>
  <c r="BI313" i="2"/>
  <c r="BH313" i="2"/>
  <c r="BG313" i="2"/>
  <c r="BF313" i="2"/>
  <c r="T313" i="2"/>
  <c r="R313" i="2"/>
  <c r="R295" i="2" s="1"/>
  <c r="P313" i="2"/>
  <c r="BK313" i="2"/>
  <c r="J313" i="2"/>
  <c r="BE313" i="2"/>
  <c r="BI310" i="2"/>
  <c r="BH310" i="2"/>
  <c r="BG310" i="2"/>
  <c r="BF310" i="2"/>
  <c r="T310" i="2"/>
  <c r="R310" i="2"/>
  <c r="P310" i="2"/>
  <c r="BK310" i="2"/>
  <c r="BK295" i="2" s="1"/>
  <c r="J295" i="2" s="1"/>
  <c r="J63" i="2" s="1"/>
  <c r="J310" i="2"/>
  <c r="BE310" i="2"/>
  <c r="BI296" i="2"/>
  <c r="BH296" i="2"/>
  <c r="BG296" i="2"/>
  <c r="BF296" i="2"/>
  <c r="T296" i="2"/>
  <c r="T295" i="2"/>
  <c r="R296" i="2"/>
  <c r="P296" i="2"/>
  <c r="P295" i="2"/>
  <c r="BK296" i="2"/>
  <c r="J296" i="2"/>
  <c r="BE296" i="2" s="1"/>
  <c r="BI292" i="2"/>
  <c r="BH292" i="2"/>
  <c r="BG292" i="2"/>
  <c r="BF292" i="2"/>
  <c r="T292" i="2"/>
  <c r="R292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/>
  <c r="BI286" i="2"/>
  <c r="BH286" i="2"/>
  <c r="BG286" i="2"/>
  <c r="BF286" i="2"/>
  <c r="T286" i="2"/>
  <c r="R286" i="2"/>
  <c r="P286" i="2"/>
  <c r="BK286" i="2"/>
  <c r="J286" i="2"/>
  <c r="BE286" i="2"/>
  <c r="BI279" i="2"/>
  <c r="BH279" i="2"/>
  <c r="BG279" i="2"/>
  <c r="BF279" i="2"/>
  <c r="T279" i="2"/>
  <c r="R279" i="2"/>
  <c r="P279" i="2"/>
  <c r="BK279" i="2"/>
  <c r="J279" i="2"/>
  <c r="BE279" i="2"/>
  <c r="BI275" i="2"/>
  <c r="BH275" i="2"/>
  <c r="BG275" i="2"/>
  <c r="BF275" i="2"/>
  <c r="T275" i="2"/>
  <c r="R275" i="2"/>
  <c r="P275" i="2"/>
  <c r="BK275" i="2"/>
  <c r="J275" i="2"/>
  <c r="BE275" i="2"/>
  <c r="BI266" i="2"/>
  <c r="BH266" i="2"/>
  <c r="BG266" i="2"/>
  <c r="BF266" i="2"/>
  <c r="T266" i="2"/>
  <c r="R266" i="2"/>
  <c r="P266" i="2"/>
  <c r="BK266" i="2"/>
  <c r="J266" i="2"/>
  <c r="BE266" i="2"/>
  <c r="BI262" i="2"/>
  <c r="BH262" i="2"/>
  <c r="BG262" i="2"/>
  <c r="BF262" i="2"/>
  <c r="T262" i="2"/>
  <c r="R262" i="2"/>
  <c r="P262" i="2"/>
  <c r="BK262" i="2"/>
  <c r="J262" i="2"/>
  <c r="BE262" i="2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/>
  <c r="BI251" i="2"/>
  <c r="BH251" i="2"/>
  <c r="BG251" i="2"/>
  <c r="BF251" i="2"/>
  <c r="T251" i="2"/>
  <c r="R251" i="2"/>
  <c r="P251" i="2"/>
  <c r="BK251" i="2"/>
  <c r="J251" i="2"/>
  <c r="BE251" i="2"/>
  <c r="BI248" i="2"/>
  <c r="BH248" i="2"/>
  <c r="BG248" i="2"/>
  <c r="BF248" i="2"/>
  <c r="T248" i="2"/>
  <c r="R248" i="2"/>
  <c r="P248" i="2"/>
  <c r="BK248" i="2"/>
  <c r="J248" i="2"/>
  <c r="BE248" i="2"/>
  <c r="BI245" i="2"/>
  <c r="BH245" i="2"/>
  <c r="BG245" i="2"/>
  <c r="BF245" i="2"/>
  <c r="T245" i="2"/>
  <c r="T244" i="2"/>
  <c r="R245" i="2"/>
  <c r="R244" i="2"/>
  <c r="P245" i="2"/>
  <c r="P244" i="2"/>
  <c r="BK245" i="2"/>
  <c r="BK244" i="2"/>
  <c r="J244" i="2" s="1"/>
  <c r="J62" i="2" s="1"/>
  <c r="J245" i="2"/>
  <c r="BE245" i="2" s="1"/>
  <c r="BI239" i="2"/>
  <c r="BH239" i="2"/>
  <c r="BG239" i="2"/>
  <c r="BF239" i="2"/>
  <c r="T239" i="2"/>
  <c r="R239" i="2"/>
  <c r="P239" i="2"/>
  <c r="BK239" i="2"/>
  <c r="BK226" i="2" s="1"/>
  <c r="J226" i="2" s="1"/>
  <c r="J61" i="2" s="1"/>
  <c r="J239" i="2"/>
  <c r="BE239" i="2"/>
  <c r="BI227" i="2"/>
  <c r="BH227" i="2"/>
  <c r="BG227" i="2"/>
  <c r="BF227" i="2"/>
  <c r="T227" i="2"/>
  <c r="T226" i="2"/>
  <c r="R227" i="2"/>
  <c r="R226" i="2"/>
  <c r="P227" i="2"/>
  <c r="P226" i="2"/>
  <c r="BK227" i="2"/>
  <c r="J227" i="2"/>
  <c r="BE227" i="2" s="1"/>
  <c r="BI222" i="2"/>
  <c r="BH222" i="2"/>
  <c r="BG222" i="2"/>
  <c r="BF222" i="2"/>
  <c r="T222" i="2"/>
  <c r="R222" i="2"/>
  <c r="P222" i="2"/>
  <c r="BK222" i="2"/>
  <c r="J222" i="2"/>
  <c r="BE222" i="2"/>
  <c r="BI212" i="2"/>
  <c r="BH212" i="2"/>
  <c r="BG212" i="2"/>
  <c r="BF212" i="2"/>
  <c r="T212" i="2"/>
  <c r="T211" i="2"/>
  <c r="R212" i="2"/>
  <c r="R211" i="2"/>
  <c r="P212" i="2"/>
  <c r="P211" i="2"/>
  <c r="BK212" i="2"/>
  <c r="BK211" i="2"/>
  <c r="J211" i="2" s="1"/>
  <c r="J60" i="2" s="1"/>
  <c r="J212" i="2"/>
  <c r="BE212" i="2" s="1"/>
  <c r="BI208" i="2"/>
  <c r="BH208" i="2"/>
  <c r="BG208" i="2"/>
  <c r="BF208" i="2"/>
  <c r="T208" i="2"/>
  <c r="R208" i="2"/>
  <c r="P208" i="2"/>
  <c r="BK208" i="2"/>
  <c r="J208" i="2"/>
  <c r="BE208" i="2"/>
  <c r="BI203" i="2"/>
  <c r="BH203" i="2"/>
  <c r="BG203" i="2"/>
  <c r="BF203" i="2"/>
  <c r="T203" i="2"/>
  <c r="R203" i="2"/>
  <c r="P203" i="2"/>
  <c r="BK203" i="2"/>
  <c r="J203" i="2"/>
  <c r="BE203" i="2"/>
  <c r="BI196" i="2"/>
  <c r="BH196" i="2"/>
  <c r="BG196" i="2"/>
  <c r="BF196" i="2"/>
  <c r="T196" i="2"/>
  <c r="R196" i="2"/>
  <c r="P196" i="2"/>
  <c r="BK196" i="2"/>
  <c r="J196" i="2"/>
  <c r="BE196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3" i="2"/>
  <c r="BH183" i="2"/>
  <c r="BG183" i="2"/>
  <c r="BF183" i="2"/>
  <c r="T183" i="2"/>
  <c r="R183" i="2"/>
  <c r="P183" i="2"/>
  <c r="BK183" i="2"/>
  <c r="J183" i="2"/>
  <c r="BE183" i="2"/>
  <c r="BI176" i="2"/>
  <c r="BH176" i="2"/>
  <c r="BG176" i="2"/>
  <c r="BF176" i="2"/>
  <c r="T176" i="2"/>
  <c r="R176" i="2"/>
  <c r="P176" i="2"/>
  <c r="BK176" i="2"/>
  <c r="J176" i="2"/>
  <c r="BE176" i="2"/>
  <c r="BI166" i="2"/>
  <c r="BH166" i="2"/>
  <c r="BG166" i="2"/>
  <c r="BF166" i="2"/>
  <c r="T166" i="2"/>
  <c r="R166" i="2"/>
  <c r="P166" i="2"/>
  <c r="BK166" i="2"/>
  <c r="J166" i="2"/>
  <c r="BE166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38" i="2"/>
  <c r="BH138" i="2"/>
  <c r="BG138" i="2"/>
  <c r="BF138" i="2"/>
  <c r="T138" i="2"/>
  <c r="R138" i="2"/>
  <c r="P138" i="2"/>
  <c r="BK138" i="2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15" i="2"/>
  <c r="F34" i="2"/>
  <c r="BD52" i="1" s="1"/>
  <c r="BD51" i="1" s="1"/>
  <c r="W30" i="1" s="1"/>
  <c r="BH115" i="2"/>
  <c r="F33" i="2" s="1"/>
  <c r="BC52" i="1" s="1"/>
  <c r="BC51" i="1" s="1"/>
  <c r="BG115" i="2"/>
  <c r="F32" i="2"/>
  <c r="BB52" i="1" s="1"/>
  <c r="BB51" i="1" s="1"/>
  <c r="BF115" i="2"/>
  <c r="J31" i="2" s="1"/>
  <c r="AW52" i="1" s="1"/>
  <c r="T115" i="2"/>
  <c r="T114" i="2"/>
  <c r="T113" i="2" s="1"/>
  <c r="T112" i="2" s="1"/>
  <c r="R115" i="2"/>
  <c r="R114" i="2" s="1"/>
  <c r="R113" i="2" s="1"/>
  <c r="R112" i="2" s="1"/>
  <c r="P115" i="2"/>
  <c r="P114" i="2"/>
  <c r="P113" i="2" s="1"/>
  <c r="P112" i="2" s="1"/>
  <c r="BK115" i="2"/>
  <c r="BK114" i="2"/>
  <c r="J114" i="2" s="1"/>
  <c r="J59" i="2" s="1"/>
  <c r="J115" i="2"/>
  <c r="BE115" i="2"/>
  <c r="F30" i="2" s="1"/>
  <c r="AZ52" i="1" s="1"/>
  <c r="J107" i="2"/>
  <c r="F107" i="2"/>
  <c r="F105" i="2"/>
  <c r="E103" i="2"/>
  <c r="J51" i="2"/>
  <c r="F51" i="2"/>
  <c r="F49" i="2"/>
  <c r="E47" i="2"/>
  <c r="J18" i="2"/>
  <c r="E18" i="2"/>
  <c r="F108" i="2" s="1"/>
  <c r="F52" i="2"/>
  <c r="J17" i="2"/>
  <c r="J12" i="2"/>
  <c r="J105" i="2" s="1"/>
  <c r="J49" i="2"/>
  <c r="E7" i="2"/>
  <c r="E45" i="2" s="1"/>
  <c r="E101" i="2"/>
  <c r="AS51" i="1"/>
  <c r="AT54" i="1"/>
  <c r="L47" i="1"/>
  <c r="AM46" i="1"/>
  <c r="L46" i="1"/>
  <c r="AM44" i="1"/>
  <c r="L44" i="1"/>
  <c r="L42" i="1"/>
  <c r="L41" i="1"/>
  <c r="W29" i="1" l="1"/>
  <c r="AY51" i="1"/>
  <c r="J592" i="2"/>
  <c r="J71" i="2" s="1"/>
  <c r="BK591" i="2"/>
  <c r="J591" i="2" s="1"/>
  <c r="J70" i="2" s="1"/>
  <c r="AX51" i="1"/>
  <c r="W28" i="1"/>
  <c r="J678" i="2"/>
  <c r="J76" i="2" s="1"/>
  <c r="BK113" i="2"/>
  <c r="J30" i="2"/>
  <c r="AV52" i="1" s="1"/>
  <c r="AT52" i="1" s="1"/>
  <c r="F31" i="2"/>
  <c r="BA52" i="1" s="1"/>
  <c r="J679" i="2"/>
  <c r="J77" i="2" s="1"/>
  <c r="R788" i="2"/>
  <c r="R677" i="2" s="1"/>
  <c r="R111" i="2" s="1"/>
  <c r="BK77" i="5"/>
  <c r="J77" i="5" s="1"/>
  <c r="J78" i="5"/>
  <c r="J57" i="5" s="1"/>
  <c r="T788" i="2"/>
  <c r="T677" i="2" s="1"/>
  <c r="T111" i="2" s="1"/>
  <c r="J30" i="3"/>
  <c r="AV53" i="1" s="1"/>
  <c r="AT53" i="1" s="1"/>
  <c r="F30" i="3"/>
  <c r="AZ53" i="1" s="1"/>
  <c r="AZ51" i="1" s="1"/>
  <c r="J27" i="4"/>
  <c r="J56" i="4"/>
  <c r="J56" i="6"/>
  <c r="J27" i="6"/>
  <c r="P788" i="2"/>
  <c r="P677" i="2" s="1"/>
  <c r="P111" i="2" s="1"/>
  <c r="AU52" i="1" s="1"/>
  <c r="AU51" i="1" s="1"/>
  <c r="J89" i="3"/>
  <c r="J58" i="3" s="1"/>
  <c r="BK88" i="3"/>
  <c r="F30" i="5"/>
  <c r="AZ55" i="1" s="1"/>
  <c r="J30" i="5"/>
  <c r="AV55" i="1" s="1"/>
  <c r="AT55" i="1" s="1"/>
  <c r="J31" i="3"/>
  <c r="AW53" i="1" s="1"/>
  <c r="E45" i="5"/>
  <c r="J49" i="6"/>
  <c r="F52" i="6"/>
  <c r="BK788" i="2"/>
  <c r="J788" i="2" s="1"/>
  <c r="J84" i="2" s="1"/>
  <c r="J49" i="3"/>
  <c r="F52" i="3"/>
  <c r="F30" i="4"/>
  <c r="AZ54" i="1" s="1"/>
  <c r="F31" i="4"/>
  <c r="BA54" i="1" s="1"/>
  <c r="J30" i="6"/>
  <c r="AV56" i="1" s="1"/>
  <c r="J31" i="6"/>
  <c r="AW56" i="1" s="1"/>
  <c r="J49" i="4"/>
  <c r="F52" i="4"/>
  <c r="AV51" i="1" l="1"/>
  <c r="W26" i="1"/>
  <c r="J88" i="3"/>
  <c r="J57" i="3" s="1"/>
  <c r="BK87" i="3"/>
  <c r="J87" i="3" s="1"/>
  <c r="BK112" i="2"/>
  <c r="J113" i="2"/>
  <c r="J58" i="2" s="1"/>
  <c r="AG56" i="1"/>
  <c r="AN56" i="1" s="1"/>
  <c r="J36" i="6"/>
  <c r="AT56" i="1"/>
  <c r="AG54" i="1"/>
  <c r="AN54" i="1" s="1"/>
  <c r="J36" i="4"/>
  <c r="BA51" i="1"/>
  <c r="BK677" i="2"/>
  <c r="J677" i="2" s="1"/>
  <c r="J75" i="2" s="1"/>
  <c r="J56" i="5"/>
  <c r="J27" i="5"/>
  <c r="W27" i="1" l="1"/>
  <c r="AW51" i="1"/>
  <c r="AK27" i="1" s="1"/>
  <c r="J27" i="3"/>
  <c r="J56" i="3"/>
  <c r="AG55" i="1"/>
  <c r="AN55" i="1" s="1"/>
  <c r="J36" i="5"/>
  <c r="J112" i="2"/>
  <c r="J57" i="2" s="1"/>
  <c r="BK111" i="2"/>
  <c r="J111" i="2" s="1"/>
  <c r="AK26" i="1"/>
  <c r="AT51" i="1"/>
  <c r="J56" i="2" l="1"/>
  <c r="J27" i="2"/>
  <c r="AG53" i="1"/>
  <c r="AN53" i="1" s="1"/>
  <c r="J36" i="3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<sst xmlns="http://schemas.openxmlformats.org/spreadsheetml/2006/main" count="13349" uniqueCount="1804">
  <si>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</si>
  <si>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</si>
  <si>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</si>
  <si>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</si>
  <si>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</si>
  <si>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</si>
  <si>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</si>
  <si>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{47025fcc-5af9-4721-ba33-406a1cc83446}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</si>
  <si>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</si>
  <si>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</si>
  <si>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</si>
  <si>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</si>
  <si>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</si>
  <si>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</si>
  <si>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</si>
  <si>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</si>
  <si>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TV17-051sk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</si>
  <si>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</si>
  <si>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</si>
  <si>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B1702 Sanace objektu ZŠ Litvínov - Hamr, č.p.220, ul. Mládežnická - škola</t>
  </si>
  <si>
    <t>KSO:</t>
  </si>
  <si>
    <t>801 32</t>
  </si>
  <si>
    <t>CC-CZ:</t>
  </si>
  <si>
    <t>zak.č.8807-25</t>
  </si>
  <si>
    <t>Místo:</t>
  </si>
  <si>
    <t>Litvínov</t>
  </si>
  <si>
    <t>Datum:</t>
  </si>
  <si>
    <t>10. 11. 2017</t>
  </si>
  <si>
    <t>Zadavatel:</t>
  </si>
  <si>
    <t>IČ:</t>
  </si>
  <si>
    <t/>
  </si>
  <si>
    <t>Město Litvínov</t>
  </si>
  <si>
    <t>DIČ:</t>
  </si>
  <si>
    <t>Uchazeč:</t>
  </si>
  <si>
    <t>Vyplň údaj</t>
  </si>
  <si>
    <t>Projektant:</t>
  </si>
  <si>
    <t>BPO spol. s r.o.,Lidická 1239,36317 OSTROV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</si>
  <si>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</si>
  <si>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</si>
  <si>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</si>
  <si>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</si>
  <si>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</si>
  <si>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</si>
  <si>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</si>
  <si>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</si>
  <si>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</si>
  <si>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</si>
  <si>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</si>
  <si>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</si>
  <si>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</si>
  <si>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</si>
  <si>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</si>
  <si>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</si>
  <si>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</si>
  <si>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</si>
  <si>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</si>
  <si>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</si>
  <si>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</si>
  <si>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</si>
  <si>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</si>
  <si>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</si>
  <si>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</si>
  <si>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</si>
  <si>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</si>
  <si>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</si>
  <si>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</si>
  <si>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</si>
  <si>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</si>
  <si>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</si>
  <si>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</si>
  <si>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</si>
  <si>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</si>
  <si>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</si>
  <si>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</si>
  <si>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</si>
  <si>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</si>
  <si>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</si>
  <si>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</si>
  <si>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</si>
  <si>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</si>
  <si>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Stavební část</t>
  </si>
  <si>
    <t>STA</t>
  </si>
  <si>
    <t>1</t>
  </si>
  <si>
    <t>{c712fbe5-7bdb-45e2-b984-12794da7bcbc}</t>
  </si>
  <si>
    <t>2</t>
  </si>
  <si>
    <t>B</t>
  </si>
  <si>
    <t>ZTI</t>
  </si>
  <si>
    <t>{5792a006-c627-46af-adde-fc8cd3e40e1b}</t>
  </si>
  <si>
    <t>C-přenos</t>
  </si>
  <si>
    <t>Silnoproud - přenos</t>
  </si>
  <si>
    <t>{e5193e35-bfe5-40d8-8be8-020edcb2caa8}</t>
  </si>
  <si>
    <t>D-přenos</t>
  </si>
  <si>
    <t>VZT -  přenos</t>
  </si>
  <si>
    <t>{bc243f8c-c7d9-4a50-a39e-3edbf16c05d5}</t>
  </si>
  <si>
    <t>E</t>
  </si>
  <si>
    <t>VRN+VON</t>
  </si>
  <si>
    <t>{fa44873c-ad2f-4afc-8aee-e92715a85a79}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</si>
  <si>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</si>
  <si>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</si>
  <si>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</si>
  <si>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</si>
  <si>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</si>
  <si>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</si>
  <si>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</si>
  <si>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</si>
  <si>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</si>
  <si>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</si>
  <si>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</si>
  <si>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</si>
  <si>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</si>
  <si>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A - ŠKOLA - VENKOVNÍ STAVEBNÍ ÚPRAVY</t>
  </si>
  <si>
    <t xml:space="preserve">    HSV - Práce a dodávky HSV</t>
  </si>
  <si>
    <t xml:space="preserve">      1 - Zemní práce</t>
  </si>
  <si>
    <t xml:space="preserve">      2 - Zakládání</t>
  </si>
  <si>
    <t xml:space="preserve">      3 - Svislé a kompletní konstrukce</t>
  </si>
  <si>
    <t xml:space="preserve">      5 - Komunikace pozemní</t>
  </si>
  <si>
    <t xml:space="preserve">      62 - Úprava povrchů vnějších</t>
  </si>
  <si>
    <t xml:space="preserve">      9 - Ostatní konstrukce a práce, bourání</t>
  </si>
  <si>
    <t xml:space="preserve">      91 - Doplňující konstrukce a práce pozemních komunikací, letišť a ploch</t>
  </si>
  <si>
    <t xml:space="preserve">      96 - Bourání konstrukcí</t>
  </si>
  <si>
    <t xml:space="preserve">      98 - Demolice a sanace</t>
  </si>
  <si>
    <t xml:space="preserve">      997 - Přesun sutě</t>
  </si>
  <si>
    <t xml:space="preserve">      998 - Přesun hmot</t>
  </si>
  <si>
    <t xml:space="preserve">    PSV - Práce a dodávky PSV</t>
  </si>
  <si>
    <t xml:space="preserve">      711 - Izolace proti vodě, vlhkosti a plynům</t>
  </si>
  <si>
    <t xml:space="preserve">      721 - Zdravotechnika - vnitřní kanalizace</t>
  </si>
  <si>
    <t xml:space="preserve">      764 - Konstrukce klempířské</t>
  </si>
  <si>
    <t xml:space="preserve">      7-AL - Částečná demontáž, přesuny a opětovná montáž dřevěného altánu</t>
  </si>
  <si>
    <t>B - ŠKOLA - VNITŘNÍ STAVEBNÍ ÚPRAVY</t>
  </si>
  <si>
    <t xml:space="preserve">      61 - Úprava povrchů vnitřních</t>
  </si>
  <si>
    <t xml:space="preserve">      94 - Lešení a stavební výtahy</t>
  </si>
  <si>
    <t xml:space="preserve">      95 - Různé dokončovací konstrukce a práce pozemních staveb</t>
  </si>
  <si>
    <t xml:space="preserve">      735 - Ústřední vytápění - otopná tělesa</t>
  </si>
  <si>
    <t xml:space="preserve">      741 - Elektroinstalace - silnoproud</t>
  </si>
  <si>
    <t xml:space="preserve">      766 - Konstrukce truhlářské</t>
  </si>
  <si>
    <t xml:space="preserve">      776 - Podlahy povlakové</t>
  </si>
  <si>
    <t xml:space="preserve">      783 - Dokončovací práce - nátěry</t>
  </si>
  <si>
    <t xml:space="preserve">  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</si>
  <si>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</si>
  <si>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</si>
  <si>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</si>
  <si>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</si>
  <si>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</si>
  <si>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</si>
  <si>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</si>
  <si>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</si>
  <si>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</si>
  <si>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</si>
  <si>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</si>
  <si>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</si>
  <si>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</si>
  <si>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</si>
  <si>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ŠKOLA - VENKOVNÍ STAVEBNÍ ÚPRAVY</t>
  </si>
  <si>
    <t>ROZPOCET</t>
  </si>
  <si>
    <t>HSV</t>
  </si>
  <si>
    <t>Práce a dodávky HSV</t>
  </si>
  <si>
    <t>Zemní práce</t>
  </si>
  <si>
    <t>K</t>
  </si>
  <si>
    <t>132201202</t>
  </si>
  <si>
    <t>Hloubení zapažených i nezapažených rýh šířky přes 600 do 2 000 mm s urovnáním dna do předepsaného profilu a spádu v hornině tř. 3 přes 100 do 1 000 m3</t>
  </si>
  <si>
    <t>m3</t>
  </si>
  <si>
    <t>CS ÚRS 2017 02</t>
  </si>
  <si>
    <t>4</t>
  </si>
  <si>
    <t>3</t>
  </si>
  <si>
    <t>2082327138</t>
  </si>
  <si>
    <t>VV</t>
  </si>
  <si>
    <t>předpoklad 70% strojní + 30% ruční výkop</t>
  </si>
  <si>
    <t>řez III-III</t>
  </si>
  <si>
    <t>(2,0-0,2)*1,2*(18,05+26,1)</t>
  </si>
  <si>
    <t>0,15*0,3*(18,05+26,1)</t>
  </si>
  <si>
    <t>řez IV-IV</t>
  </si>
  <si>
    <t>0,15*1,5*(2,7*2+5,1+5,0)</t>
  </si>
  <si>
    <t>řez V-V</t>
  </si>
  <si>
    <t>(1,85-0,2)*1,2*7,2</t>
  </si>
  <si>
    <t>0,15*0,3*7,2</t>
  </si>
  <si>
    <t>řez VI-VI</t>
  </si>
  <si>
    <t>(0,65-0,05)*1,2*4,9</t>
  </si>
  <si>
    <t>0,15*0,3*4,9</t>
  </si>
  <si>
    <t>řez VII-VII</t>
  </si>
  <si>
    <t>0,15*1,5*31,0</t>
  </si>
  <si>
    <t>125,7*0,05+0,572</t>
  </si>
  <si>
    <t>Mezisoučet A - 100% výkopku</t>
  </si>
  <si>
    <t>z toho 70%</t>
  </si>
  <si>
    <t>133,0*0,7+0,9</t>
  </si>
  <si>
    <t>Mezisoučet B - 70% výkopku</t>
  </si>
  <si>
    <t>132201209</t>
  </si>
  <si>
    <t>Hloubení zapažených i nezapažených rýh šířky přes 600 do 2 000 mm s urovnáním dna do předepsaného profilu a spádu v hornině tř. 3 Příplatek k cenám za lepivost horniny tř. 3</t>
  </si>
  <si>
    <t>838097543</t>
  </si>
  <si>
    <t>lepivost 50%</t>
  </si>
  <si>
    <t>94,0*0,5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</si>
  <si>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</si>
  <si>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</si>
  <si>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1487514126</t>
  </si>
  <si>
    <t>dle pol.132301202 mezisoučet A</t>
  </si>
  <si>
    <t>133,0</t>
  </si>
  <si>
    <t>z toho 30%</t>
  </si>
  <si>
    <t>133,0*0,3+0,1</t>
  </si>
  <si>
    <t>Mezisoučet B - 30% výkopku</t>
  </si>
  <si>
    <t>132212209</t>
  </si>
  <si>
    <t>Hloubení zapažených i nezapažených rýh šířky přes 600 do 2 000 mm ručním nebo pneumatickým nářadím s urovnáním dna do předepsaného profilu a spádu v horninách tř. 3 Příplatek k cenám za lepivost horniny tř. 3</t>
  </si>
  <si>
    <t>-959681055</t>
  </si>
  <si>
    <t>40,0*0,5</t>
  </si>
  <si>
    <t>5</t>
  </si>
  <si>
    <t>151101201</t>
  </si>
  <si>
    <t>Zřízení pažení stěn výkopu bez rozepření nebo vzepření příložné, hloubky do 4 m</t>
  </si>
  <si>
    <t>m2</t>
  </si>
  <si>
    <t>1137486816</t>
  </si>
  <si>
    <t>2*(2,0-0,2)*(18,05+26,1)</t>
  </si>
  <si>
    <t>2*(1,85-0,2)*7,2</t>
  </si>
  <si>
    <t>182,7*0,05+0,165</t>
  </si>
  <si>
    <t>Součet</t>
  </si>
  <si>
    <t>6</t>
  </si>
  <si>
    <t>151101211</t>
  </si>
  <si>
    <t>Odstranění pažení stěn výkopu s uložením pažin na vzdálenost do 3 m od okraje výkopu příložné, hloubky do 4 m</t>
  </si>
  <si>
    <t>-1350081981</t>
  </si>
  <si>
    <t>7</t>
  </si>
  <si>
    <t>151101401</t>
  </si>
  <si>
    <t>Zřízení vzepření zapažených stěn výkopů s potřebným přepažováním při roubení příložném, hloubky do 4 m</t>
  </si>
  <si>
    <t>-304674704</t>
  </si>
  <si>
    <t>8</t>
  </si>
  <si>
    <t>151101411</t>
  </si>
  <si>
    <t>Odstranění vzepření stěn výkopů s uložením materiálu na vzdálenost do 3 m od kraje výkopu při roubení příložném, hloubky do 4 m</t>
  </si>
  <si>
    <t>848492088</t>
  </si>
  <si>
    <t>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</si>
  <si>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</si>
  <si>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</si>
  <si>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-1453999854</t>
  </si>
  <si>
    <t>0,38</t>
  </si>
  <si>
    <t>10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</si>
  <si>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</si>
  <si>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</si>
  <si>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-1468139945</t>
  </si>
  <si>
    <t>přemístění vykopané zeminy na meziskládku</t>
  </si>
  <si>
    <t>Mezisoučet A</t>
  </si>
  <si>
    <t>přemístění vhodné zeminy k zásypu z meziskládky</t>
  </si>
  <si>
    <t>k místu zásypu - pol.174101101</t>
  </si>
  <si>
    <t>-95,0</t>
  </si>
  <si>
    <t>Mezisoučet B</t>
  </si>
  <si>
    <t>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</si>
  <si>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</si>
  <si>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</si>
  <si>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-756046031</t>
  </si>
  <si>
    <t>přebytečná zemina na placenou skládku</t>
  </si>
  <si>
    <t>pol.132301202 mezisoučet A</t>
  </si>
  <si>
    <t>méně zásyp - pol.174101101</t>
  </si>
  <si>
    <t>12</t>
  </si>
  <si>
    <t>171201201</t>
  </si>
  <si>
    <t>Uložení sypaniny na skládky</t>
  </si>
  <si>
    <t>-452446086</t>
  </si>
  <si>
    <t>pol.162701105</t>
  </si>
  <si>
    <t>38,0</t>
  </si>
  <si>
    <t>13</t>
  </si>
  <si>
    <t>17120121R</t>
  </si>
  <si>
    <t>Uložení sypaniny poplatek za uložení sypaniny na skládce (skládkovné)</t>
  </si>
  <si>
    <t>t</t>
  </si>
  <si>
    <t>1028727574</t>
  </si>
  <si>
    <t>38,0*1,5</t>
  </si>
  <si>
    <t>14</t>
  </si>
  <si>
    <t>167101102</t>
  </si>
  <si>
    <t>Nakládání, skládání a překládání neulehlého výkopku nebo sypaniny nakládání, množství přes 100 m3, z hornin tř. 1 až 4</t>
  </si>
  <si>
    <t>741252309</t>
  </si>
  <si>
    <t>95,0</t>
  </si>
  <si>
    <t>přebytečná zemina z meziskládky  na placenou skládku</t>
  </si>
  <si>
    <t>174101101</t>
  </si>
  <si>
    <t>Zásyp sypaninou z jakékoliv horniny s uložením výkopku ve vrstvách se zhutněním jam, šachet, rýh nebo kolem objektů v těchto vykopávkách</t>
  </si>
  <si>
    <t>1220737749</t>
  </si>
  <si>
    <t>výkopy -  pol.132301202 mezisoučet A</t>
  </si>
  <si>
    <t>méně dlažba DL 01 + DL 02</t>
  </si>
  <si>
    <t>-(81,0+110,0)*0,2</t>
  </si>
  <si>
    <t>0,2</t>
  </si>
  <si>
    <t>16</t>
  </si>
  <si>
    <t>17411100R</t>
  </si>
  <si>
    <t>Příplatek za třídění vykopané zeminy</t>
  </si>
  <si>
    <t>160192312</t>
  </si>
  <si>
    <t>tříděný výkopek nesmí obsahovat větší části</t>
  </si>
  <si>
    <t>(max. velikost zrn do cca 40 mm)</t>
  </si>
  <si>
    <t>zemina pro zásypy - pol.174101101</t>
  </si>
  <si>
    <t>17</t>
  </si>
  <si>
    <t>181951102</t>
  </si>
  <si>
    <t>Úprava pláně vyrovnáním výškových rozdílů v hornině tř. 1 až 4 se zhutněním</t>
  </si>
  <si>
    <t>1880875965</t>
  </si>
  <si>
    <t>pláň pod novou dlažbou</t>
  </si>
  <si>
    <t>81,0+110,0</t>
  </si>
  <si>
    <t>Zakládání</t>
  </si>
  <si>
    <t>18</t>
  </si>
  <si>
    <t>27332100R</t>
  </si>
  <si>
    <t>Základy z betonu železového (bez výztuže) desky z betonu tř. C 20/25 XF3</t>
  </si>
  <si>
    <t>-797526614</t>
  </si>
  <si>
    <t>obnova bourané dlažby - tl. ŽB deska 150 mm</t>
  </si>
  <si>
    <t>dle pol.59684220R - DL 02</t>
  </si>
  <si>
    <t>110,0*0,15*1,04</t>
  </si>
  <si>
    <t>odvodňovací žlab v okolí vpustí (2x B04) - výkres č.07</t>
  </si>
  <si>
    <t>zpětné zabetonování</t>
  </si>
  <si>
    <t>0,6*0,6*2*0,3*1,04</t>
  </si>
  <si>
    <t>0,015</t>
  </si>
  <si>
    <t xml:space="preserve"> - betonáž do výkopu  +4 %</t>
  </si>
  <si>
    <t>19</t>
  </si>
  <si>
    <t>273362021</t>
  </si>
  <si>
    <t>Výztuž základů desek ze svařovaných sítí z drátů typu KARI</t>
  </si>
  <si>
    <t>-664076687</t>
  </si>
  <si>
    <t>výztužná síť 6 kg/m2</t>
  </si>
  <si>
    <t>obnova bourané dlažby - k pol.27332100R</t>
  </si>
  <si>
    <t>110,0*6,0*1,25*1,05*0,001</t>
  </si>
  <si>
    <t>Svislé a kompletní konstrukce</t>
  </si>
  <si>
    <t>20</t>
  </si>
  <si>
    <t>31920210R</t>
  </si>
  <si>
    <t>Horizontální izolace zdiva tl do 300 mm nízkotlakou injektáží infuzní clonou - obvodová stěna směrem do dvora - montáž, dodávka, doprava včetně vrtání a všech pomocných prvků a doplňků</t>
  </si>
  <si>
    <t>m</t>
  </si>
  <si>
    <t>985910184</t>
  </si>
  <si>
    <t>MJ v m délky izolovaného zdiva</t>
  </si>
  <si>
    <t>výkresč.11 a 07 - řez V a VI</t>
  </si>
  <si>
    <t>8,5+5,0</t>
  </si>
  <si>
    <t>schodiště Sch 1- injektážní vrty kopírují tvar schodiště</t>
  </si>
  <si>
    <t>3,0</t>
  </si>
  <si>
    <t>svislá řada vrtů tlakové ifuzní clony propojující</t>
  </si>
  <si>
    <t>vodorovnou hydroizolaci u podlahy a vrty u venkovního</t>
  </si>
  <si>
    <t>schodiště</t>
  </si>
  <si>
    <t>2,0</t>
  </si>
  <si>
    <t>Popis a požadavky  horizontální izolace zdiva v TZ.</t>
  </si>
  <si>
    <t>31920220R</t>
  </si>
  <si>
    <t>Horizontální izolace zdiva tl přes 300 do 450 mm 300 mm nízkotlakou injektáží infuzní clonou - obvodová stěna směrem do dvora - montáž, dodávka, doprava včetně vrtání a všech pomocných prvků a doplňků</t>
  </si>
  <si>
    <t>-1525708748</t>
  </si>
  <si>
    <t>výkresč.11 a 07 - řez III</t>
  </si>
  <si>
    <t>18,1+26,2</t>
  </si>
  <si>
    <t>Komunikace pozemní</t>
  </si>
  <si>
    <t>22</t>
  </si>
  <si>
    <t>59500100R</t>
  </si>
  <si>
    <t>Osazení dvorníí vpusti s krycím roštem šířky do 200 mm včetně kalového koše</t>
  </si>
  <si>
    <t>kus</t>
  </si>
  <si>
    <t>57088178</t>
  </si>
  <si>
    <t>osazení dle vzorového řezu výrobce vpusti</t>
  </si>
  <si>
    <t>23</t>
  </si>
  <si>
    <t>M</t>
  </si>
  <si>
    <t>59500110R</t>
  </si>
  <si>
    <t>vpusť z polyesteru vyztuženého skelnými vlákmy DN 200 mm, 236x500 mm s roštem litinovým můstkovým D 400 včetně doplňků a příslušenství (čela...) - dodávka, doprava</t>
  </si>
  <si>
    <t>1366922225</t>
  </si>
  <si>
    <t>vpusť B02 - popis celé sestavy a požadavky viz. výkres č.13</t>
  </si>
  <si>
    <t>24</t>
  </si>
  <si>
    <t>59500200R</t>
  </si>
  <si>
    <t>Osazení bodové dvorníí vpusti z polymerbetonu s krycím roštem - pochůzná, včetně napojení na dešťovou kanalizaci, úpravy podloží a úpravy výškového osazení</t>
  </si>
  <si>
    <t>-1364007562</t>
  </si>
  <si>
    <t>25</t>
  </si>
  <si>
    <t>59500210R</t>
  </si>
  <si>
    <t>bodová dvorní vpusť z polymercementového betonu 300x300 mm s pozinkovaným mřížkovým roštem A15 - pochůzná - dodávka, doprava</t>
  </si>
  <si>
    <t>-1432045187</t>
  </si>
  <si>
    <t>vpusť B03 - popis a požadavky viz. výkres č.13</t>
  </si>
  <si>
    <t>26</t>
  </si>
  <si>
    <t>59684220R</t>
  </si>
  <si>
    <t>Kladení betonové dlažby komunikací do lože ze stavebního lepidla tř.C2FE tl. cca 5 mm vel. do 0,25 m2 plochy do 120 m2 se spárováním flexibilním a mrazuvzdorným spárovacím tmelem a požadovanou odolností proti posypovým solím</t>
  </si>
  <si>
    <t>-630946120</t>
  </si>
  <si>
    <t>dlažba DL 02</t>
  </si>
  <si>
    <t>stavební lepidlo v tl. dle doporučení výrobce</t>
  </si>
  <si>
    <t>obnova bourané dlažby dle pol.113106121mezisoučet B</t>
  </si>
  <si>
    <t>110,0</t>
  </si>
  <si>
    <t>27</t>
  </si>
  <si>
    <t>59681122R</t>
  </si>
  <si>
    <t>Kladení dlažby z betonových nebo kameninových dlaždic komunikací pro pěší s vyplněním spár a se smetením přebytečného materiálu na vzdálenost do 3 m s ložem z kameniva drceného 4-8 mm tl. do 30 mm velikosti dlaždic přes 0,09 m2 do 0,25 m2, pro plochy přes 50 do 100 m2</t>
  </si>
  <si>
    <t>333024054</t>
  </si>
  <si>
    <t>dlažba DL 01</t>
  </si>
  <si>
    <t>obnova bourané dlažby dle pol.113106121mezisoučet A</t>
  </si>
  <si>
    <t>81,0</t>
  </si>
  <si>
    <t>28</t>
  </si>
  <si>
    <t>592456000</t>
  </si>
  <si>
    <t>dlažba desková betonová 50x50x5 cm</t>
  </si>
  <si>
    <t>238448063</t>
  </si>
  <si>
    <t>ztratné 5%</t>
  </si>
  <si>
    <t>pol.59684220R</t>
  </si>
  <si>
    <t>110,0*1,05</t>
  </si>
  <si>
    <t>pol.59681122R</t>
  </si>
  <si>
    <t>81,0*1,05+0,45</t>
  </si>
  <si>
    <t>Dlažba musí být mrazuvzdorná, odolná proti posypovým solím.</t>
  </si>
  <si>
    <t>(viz Techn.zpráva)</t>
  </si>
  <si>
    <t>29</t>
  </si>
  <si>
    <t>919121132</t>
  </si>
  <si>
    <t>Utěsnění dilatačních spár zálivkou za studena v cementobetonovém nebo živičném krytu včetně adhezního nátěru s těsnicím profilem pod zálivkou, pro komůrky šířky 20 mm, hloubky 40 mm</t>
  </si>
  <si>
    <t>1114743459</t>
  </si>
  <si>
    <t>Dilatační spáry - plochu podél objektu s novou dlažbou DL02</t>
  </si>
  <si>
    <t>dilatovat po cca 10 m (dilatovaná pole cca 1,5x10 m).</t>
  </si>
  <si>
    <t>158,0</t>
  </si>
  <si>
    <t>30</t>
  </si>
  <si>
    <t>564750011</t>
  </si>
  <si>
    <t>Podklad nebo kryt z kameniva hrubého drceného vel. 8-16 mm s rozprostřením a zhutněním, po zhutnění tl. 150 mm</t>
  </si>
  <si>
    <t>1416825432</t>
  </si>
  <si>
    <t>obnova bourané dlažby</t>
  </si>
  <si>
    <t>dle pol.59681122R - DL 01</t>
  </si>
  <si>
    <t>31</t>
  </si>
  <si>
    <t>59991100R</t>
  </si>
  <si>
    <t>Zbavení mechu a plevele a očištění stávající betonové dlažby a oprava spár</t>
  </si>
  <si>
    <t>-20376865</t>
  </si>
  <si>
    <t>stávající dlažba DL04 - viz výkres č.07 a TZ</t>
  </si>
  <si>
    <t>275,0</t>
  </si>
  <si>
    <t>32</t>
  </si>
  <si>
    <t>59991200R</t>
  </si>
  <si>
    <t>-28386390</t>
  </si>
  <si>
    <t>plocha DL05 - viz výkres č.07 a TZ</t>
  </si>
  <si>
    <t>24,0</t>
  </si>
  <si>
    <t>33</t>
  </si>
  <si>
    <t>59992100R</t>
  </si>
  <si>
    <t>Oprava stávající dlažby - výměna poškozených dlaždic - vybourání, a osazení nové dlažby včetně materiálu</t>
  </si>
  <si>
    <t>644909666</t>
  </si>
  <si>
    <t>dlažba DL 04 - z toho 40% poškozeno</t>
  </si>
  <si>
    <t>275,0*0,4</t>
  </si>
  <si>
    <t>62</t>
  </si>
  <si>
    <t>Úprava povrchů vnějších</t>
  </si>
  <si>
    <t>34</t>
  </si>
  <si>
    <t>62263100R</t>
  </si>
  <si>
    <t>Spárování vnějších ploch stěn z cihel spárovací maltou s přísadou (plastifikátor pro zvýšení přilnavosti malty, zlepšení elasticity a odolnosti proti vodě a chem látkám, snížení vodopropustnosti)- montáž, dodávka, doprava</t>
  </si>
  <si>
    <t>-654918155</t>
  </si>
  <si>
    <t>výkresč.12 - S03/S pod terénem - řez IV až VII</t>
  </si>
  <si>
    <t>pol.978015391 mezisoučet A</t>
  </si>
  <si>
    <t>35,0</t>
  </si>
  <si>
    <t>výkresč.12 - S04/S nad terénem- řez IV až VII</t>
  </si>
  <si>
    <t>pol.978015391 mezisoučet B</t>
  </si>
  <si>
    <t>21,0</t>
  </si>
  <si>
    <t>výkresč.12 - S01/S pod terénem - řez III</t>
  </si>
  <si>
    <t>pol.978015391 mezisoučetC</t>
  </si>
  <si>
    <t>71,0</t>
  </si>
  <si>
    <t>výkresč.12 - S02/S nad terénem - řez III</t>
  </si>
  <si>
    <t>pol.978015391 mezisoučet D</t>
  </si>
  <si>
    <t>11,0</t>
  </si>
  <si>
    <t>35</t>
  </si>
  <si>
    <t>62213500R</t>
  </si>
  <si>
    <t>Vyrovnání podkladu vnějších stěn maltou vápenocementovou tl do 10 mm s přísadou (plastifikátor pro zvýšení přilnavosti malty, zlepšení elasticity a odolnosti proti vodě a chem látkám, snížení vodopropustnosti) - montáž, dodávka, doprava</t>
  </si>
  <si>
    <t>-1753281546</t>
  </si>
  <si>
    <t>dle pol.62263100R</t>
  </si>
  <si>
    <t>138,0</t>
  </si>
  <si>
    <t>36</t>
  </si>
  <si>
    <t>622135091</t>
  </si>
  <si>
    <t>Vyrovnání nerovností podkladu vnějších omítaných ploch tmelem, tloušťky do 2 mm Příplatek k ceně za každých dalších 5 mm tloušťky podkladní vrstvy přes 10 mm maltou vápenocementovou stěn</t>
  </si>
  <si>
    <t>1257741695</t>
  </si>
  <si>
    <t>celková tl.vyrovnání 15 mm</t>
  </si>
  <si>
    <t>dle pol.6223500R</t>
  </si>
  <si>
    <t>37</t>
  </si>
  <si>
    <t>622211001</t>
  </si>
  <si>
    <t>Montáž kontaktního zateplení z polystyrenových desek nebo z kombinovaných desek na vnější stěny, tloušťky desek do 40 mm</t>
  </si>
  <si>
    <t>-1025483035</t>
  </si>
  <si>
    <t>certifikovaný kontaktní zateplovací systém (ETICS)</t>
  </si>
  <si>
    <t>dle Techn.zprávy</t>
  </si>
  <si>
    <t>podrobný popis izolace a její technické perametry v TZ a</t>
  </si>
  <si>
    <t>na výkrese č.11 a12</t>
  </si>
  <si>
    <t>0,355*16,0+2,05*8,5</t>
  </si>
  <si>
    <t>0,805*5,0+0,205*31,0</t>
  </si>
  <si>
    <t>33,5*0,1+0,165</t>
  </si>
  <si>
    <t>0,305*16,0+0,3*8,5</t>
  </si>
  <si>
    <t>0,32*5,0+0,32*31,0</t>
  </si>
  <si>
    <t>19,0*0,1+0,15</t>
  </si>
  <si>
    <t>výkresč.11 - S01/S pod terénem - řez III</t>
  </si>
  <si>
    <t>1,6*45,0</t>
  </si>
  <si>
    <t>72,0*0,05+0,4</t>
  </si>
  <si>
    <t>Mezisoučet C</t>
  </si>
  <si>
    <t>výkresč.11 - S02/S nad terénem - řez III</t>
  </si>
  <si>
    <t>0,25*45,0</t>
  </si>
  <si>
    <t>11,25*0,05+0,187</t>
  </si>
  <si>
    <t>Mezisoučet D</t>
  </si>
  <si>
    <t>38</t>
  </si>
  <si>
    <t>283764160</t>
  </si>
  <si>
    <t>deska z polystyrénu XPS, hrana polodrážková a hladký povrch tl 40 mm</t>
  </si>
  <si>
    <t>2013629777</t>
  </si>
  <si>
    <t>pol.622211001 - ztratné 2%</t>
  </si>
  <si>
    <t>146,0*1,02+0,08</t>
  </si>
  <si>
    <t>39</t>
  </si>
  <si>
    <t>622251101</t>
  </si>
  <si>
    <t>Montáž kontaktního zateplení Příplatek k cenám za zápustnou montáž kotev s použitím tepelněizolačních zátek na vnější stěny z polystyrenu</t>
  </si>
  <si>
    <t>-1905253074</t>
  </si>
  <si>
    <t>40</t>
  </si>
  <si>
    <t>622215104</t>
  </si>
  <si>
    <t>Oprava kontaktního zateplení z polystyrenových desek jednotlivých malých ploch tloušťky do 40 mm stěn, plochy jednotlivě přes 0,5 do 1,0 m2</t>
  </si>
  <si>
    <t>-534899465</t>
  </si>
  <si>
    <t>vyspravení KZS u schodiště</t>
  </si>
  <si>
    <t>1m2+1m2+0,5m2 = 2,5 m2 (cca 3 kusy)</t>
  </si>
  <si>
    <t>41</t>
  </si>
  <si>
    <t>62251111R</t>
  </si>
  <si>
    <t>Omítka tenkovrstvá vnějších ploch probarvená, včetně penetrace podkladu mozaiková stěn- montáž, dodávka, doprava</t>
  </si>
  <si>
    <t>1001175763</t>
  </si>
  <si>
    <t>pol.62211001 mezisoučet B</t>
  </si>
  <si>
    <t>pol.62211001 mezisoučet D</t>
  </si>
  <si>
    <t>12,0</t>
  </si>
  <si>
    <t>opravený KZS u schodiště</t>
  </si>
  <si>
    <t>2,5</t>
  </si>
  <si>
    <t>42</t>
  </si>
  <si>
    <t>62250000R</t>
  </si>
  <si>
    <t>Zarovnání betonového povrchu základové konstrukce maltou pro připojení stěrkové izolace</t>
  </si>
  <si>
    <t>936289923</t>
  </si>
  <si>
    <t>výkresč.12 - S03/S pod terénem - řez IV</t>
  </si>
  <si>
    <t>0,1*8,5</t>
  </si>
  <si>
    <t>0,1*45,0</t>
  </si>
  <si>
    <t>0,25</t>
  </si>
  <si>
    <t>43</t>
  </si>
  <si>
    <t>629135101</t>
  </si>
  <si>
    <t>Vyrovnávací vrstva z cementové malty pod klempířskými prvky šířky do 150 mm</t>
  </si>
  <si>
    <t>1179109835</t>
  </si>
  <si>
    <t>výkres č.13</t>
  </si>
  <si>
    <t>0,1*18,2</t>
  </si>
  <si>
    <t>44</t>
  </si>
  <si>
    <t>631311125</t>
  </si>
  <si>
    <t>Mazanina z betonu prostého bez zvýšených nároků na prostředí tl. přes 80 do 120 mm tř. C 20/25</t>
  </si>
  <si>
    <t>838067495</t>
  </si>
  <si>
    <t>fabion v rozích zákl.pasů</t>
  </si>
  <si>
    <t>0,1*0,2*0,5*8,5</t>
  </si>
  <si>
    <t>0,1*0,2*0,5*45,0</t>
  </si>
  <si>
    <t>0,535*1,04+0,009</t>
  </si>
  <si>
    <t>45</t>
  </si>
  <si>
    <t>624635351</t>
  </si>
  <si>
    <t>Úpravy vnější ploch tmelení spáry tmelem PU trvale pružným vhodným do exteriéru přetíratelným</t>
  </si>
  <si>
    <t>-1543953735</t>
  </si>
  <si>
    <t>tmelení spár mezi parapety a omítkou</t>
  </si>
  <si>
    <t>18,2</t>
  </si>
  <si>
    <t>46</t>
  </si>
  <si>
    <t>629991011</t>
  </si>
  <si>
    <t>Zakrytí vnějších ploch před znečištěním včetně pozdějšího odkrytí výplní otvorů a svislých ploch fólií přilepenou lepící páskou</t>
  </si>
  <si>
    <t>-1375473878</t>
  </si>
  <si>
    <t>Ostatní konstrukce a práce, bourání</t>
  </si>
  <si>
    <t>47</t>
  </si>
  <si>
    <t>971033341</t>
  </si>
  <si>
    <t>Vybourání otvorů ve zdivu základovém nebo nadzákladovém z cihel, tvárnic, příčkovek z cihel pálených na maltu vápennou nebo vápenocementovou plochy do 0,09 m2, tl. do 300 mm</t>
  </si>
  <si>
    <t>-1740403199</t>
  </si>
  <si>
    <t>otvory pro VZT</t>
  </si>
  <si>
    <t>48</t>
  </si>
  <si>
    <t>971042351</t>
  </si>
  <si>
    <t>Vybourání otvorů v betonových příčkách a zdech základových nebo nadzákladových plochy do 0,09 m2, tl. do 450 mm</t>
  </si>
  <si>
    <t>1474790407</t>
  </si>
  <si>
    <t>pro VZT - pod stropem</t>
  </si>
  <si>
    <t>49</t>
  </si>
  <si>
    <t>97104236R</t>
  </si>
  <si>
    <t>Vybourání otvorů v betonových příčkách a zdech základových nebo nadzákladových plochy do 0,09 m2, tl. do 750 mm</t>
  </si>
  <si>
    <t>-628156101</t>
  </si>
  <si>
    <t>91</t>
  </si>
  <si>
    <t>Doplňující konstrukce a práce pozemních komunikací, letišť a ploch</t>
  </si>
  <si>
    <t>50</t>
  </si>
  <si>
    <t>91620010R</t>
  </si>
  <si>
    <t>Odstranění mechu z plochy odvodňovacího žlabu a zachovaného betonového prahu a očištění této plochy</t>
  </si>
  <si>
    <t>1464139091</t>
  </si>
  <si>
    <t>dle výkresu  č.07 a TZ</t>
  </si>
  <si>
    <t>27,0</t>
  </si>
  <si>
    <t>51</t>
  </si>
  <si>
    <t>98531100R</t>
  </si>
  <si>
    <t>Reprofilace betonu sanačními maltami na cementové bázi ručně stěn, tloušťky přes 10 do 20 mm - montáž, dodávka, doprava</t>
  </si>
  <si>
    <t>1935308742</t>
  </si>
  <si>
    <t>dle víkresu č.07 a TZ - včetně přípravy povrchu</t>
  </si>
  <si>
    <t>předpoklad 50% plochy</t>
  </si>
  <si>
    <t>27,0*0,5</t>
  </si>
  <si>
    <t>52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</si>
  <si>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</si>
  <si>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</si>
  <si>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-948935272</t>
  </si>
  <si>
    <t>B05 - výkres č.07</t>
  </si>
  <si>
    <t>2,4</t>
  </si>
  <si>
    <t>53</t>
  </si>
  <si>
    <t>592174110</t>
  </si>
  <si>
    <t>obrubník betonový chodníkový vibrolisovaný 100x8x20 cm</t>
  </si>
  <si>
    <t>-1556298696</t>
  </si>
  <si>
    <t>96</t>
  </si>
  <si>
    <t>Bourání konstrukcí</t>
  </si>
  <si>
    <t>54</t>
  </si>
  <si>
    <t>113106121</t>
  </si>
  <si>
    <t>Rozebrání dlažeb a dílců komunikací pro pěší, vozovek a ploch s přemístěním hmot na skládku na vzdálenost do 3 m nebo s naložením na dopravní prostředek komunikací pro pěší s ložem z kameniva nebo živice a s výplní spár z betonových nebo kameninových dlaždic, desek nebo tvarovek</t>
  </si>
  <si>
    <t>-1281673628</t>
  </si>
  <si>
    <t>bourání a obnova dlažby :</t>
  </si>
  <si>
    <t xml:space="preserve"> - vedle odvodňovacího žlabu - DL 01</t>
  </si>
  <si>
    <t>2,3*35,0+0,5</t>
  </si>
  <si>
    <t xml:space="preserve"> - podél školy - výkop pro sanační práce</t>
  </si>
  <si>
    <t>1,5*(7,15+18,05+2,7+5,1+5,0+2,7)</t>
  </si>
  <si>
    <t>1,5*(17,1+1,5+8,0)+0,05</t>
  </si>
  <si>
    <t>pro výměnu stávajících vpustí</t>
  </si>
  <si>
    <t>1,3*1,3*5+0,55</t>
  </si>
  <si>
    <t xml:space="preserve">odstranění sypkých podkladních vrstev dlažby je zahrnuto </t>
  </si>
  <si>
    <t>ve výkopech</t>
  </si>
  <si>
    <t>55</t>
  </si>
  <si>
    <t>113107136</t>
  </si>
  <si>
    <t>Odstranění podkladů nebo krytů s přemístěním hmot na skládku na vzdálenost do 3 m nebo s naložením na dopravní prostředek v ploše jednotlivě do 50 m2 z betonu vyztuženého sítěmi, o tl. vrstvy přes 100 do 150 mm</t>
  </si>
  <si>
    <t>-464207157</t>
  </si>
  <si>
    <t>podklad pod bouranou dlažbou - pol.113106121</t>
  </si>
  <si>
    <t>191,0</t>
  </si>
  <si>
    <t>vybourání betonu</t>
  </si>
  <si>
    <t>0,6*0,6*2+0,28</t>
  </si>
  <si>
    <t>56</t>
  </si>
  <si>
    <t>977312114</t>
  </si>
  <si>
    <t>Řezání stávajících betonových mazanin s vyztužením hloubky přes 150 do 200 mm</t>
  </si>
  <si>
    <t>427131203</t>
  </si>
  <si>
    <t>srovnatelná položka pro oříznutí žlabu od dlážděné plochy dvorku</t>
  </si>
  <si>
    <t>35,0+2,6</t>
  </si>
  <si>
    <t>1,2*2+7,15+18,05+2,7+6,3+6,2+2,7+26,5</t>
  </si>
  <si>
    <t>72,0*0,1+0,4</t>
  </si>
  <si>
    <t>1,3*4*5+0,6*4*2</t>
  </si>
  <si>
    <t>57</t>
  </si>
  <si>
    <t>899202211</t>
  </si>
  <si>
    <t>Demontáž mříží litinových včetně rámů, hmotnosti jednotlivě přes 50 do 100 Kg</t>
  </si>
  <si>
    <t>-1881766775</t>
  </si>
  <si>
    <t>demontáž mžíří uliční vpustě</t>
  </si>
  <si>
    <t>58</t>
  </si>
  <si>
    <t>899201211</t>
  </si>
  <si>
    <t>Demontáž mříží litinových včetně rámů, hmotnosti jednotlivě do 50 kg</t>
  </si>
  <si>
    <t>263594145</t>
  </si>
  <si>
    <t>demontáž mžíří  vpustě v odvodňovacím žlabu</t>
  </si>
  <si>
    <t>59</t>
  </si>
  <si>
    <t>35832510R</t>
  </si>
  <si>
    <t>Bourání uliční vpustě ze železobetonu</t>
  </si>
  <si>
    <t>1094410078</t>
  </si>
  <si>
    <t>0,2m3/ 1ks vpustě</t>
  </si>
  <si>
    <t>0,2*5</t>
  </si>
  <si>
    <t>60</t>
  </si>
  <si>
    <t>35832520R</t>
  </si>
  <si>
    <t>Bourání vpustě v odtokovém žlabu</t>
  </si>
  <si>
    <t>1172243836</t>
  </si>
  <si>
    <t>61</t>
  </si>
  <si>
    <t>358315114</t>
  </si>
  <si>
    <t>Bourání šachty, stoky kompletní nebo vybourání otvorů průřezové plochy do 4 m2 ve stokách ze zdiva z prostého betonu</t>
  </si>
  <si>
    <t>1741537939</t>
  </si>
  <si>
    <t>bourání betonových truhlíků u gajgrů</t>
  </si>
  <si>
    <t>0,35 m3/1 gajgr - celkem 4ks</t>
  </si>
  <si>
    <t>0,35*4</t>
  </si>
  <si>
    <t>721242805</t>
  </si>
  <si>
    <t>Demontáž lapačů střešních splavenin DN 150</t>
  </si>
  <si>
    <t>53756893</t>
  </si>
  <si>
    <t>vybourání stávajících gajgrů</t>
  </si>
  <si>
    <t>63</t>
  </si>
  <si>
    <t>721140806</t>
  </si>
  <si>
    <t>Demontáž potrubí z litinových trub odpadních nebo dešťových přes 100 do DN 200</t>
  </si>
  <si>
    <t>-649472023</t>
  </si>
  <si>
    <t>litinová trouba  okapního svodu nad terénem</t>
  </si>
  <si>
    <t>nad vybouranými gajgry</t>
  </si>
  <si>
    <t>4*1,5</t>
  </si>
  <si>
    <t>64</t>
  </si>
  <si>
    <t>721171809</t>
  </si>
  <si>
    <t>Demontáž potrubí z novodurových trub odpadních nebo připojovacích přes 114 do D 160</t>
  </si>
  <si>
    <t>1072275431</t>
  </si>
  <si>
    <t>vybourání svislého plastového kanalizačního potrubí</t>
  </si>
  <si>
    <t>pod terénem u bouraných gajgrů (včetně tvarovek)</t>
  </si>
  <si>
    <t>4*2,0</t>
  </si>
  <si>
    <t>65</t>
  </si>
  <si>
    <t>978015391</t>
  </si>
  <si>
    <t>Otlučení vápenných nebo vápenocementových omítek vnějších ploch s vyškrabáním spar a s očištěním zdiva stupně členitosti 1 a 2, v rozsahu přes 80 do 100 %</t>
  </si>
  <si>
    <t>1340280</t>
  </si>
  <si>
    <t>0,355*16,0+1,9*8,5</t>
  </si>
  <si>
    <t>0,705*5,0+0,205*31,0</t>
  </si>
  <si>
    <t>32,0*0,1+0,09</t>
  </si>
  <si>
    <t>0,305*16,0*1,1+0,132</t>
  </si>
  <si>
    <t>1,5*45,0</t>
  </si>
  <si>
    <t>67,5*0,05+0,125</t>
  </si>
  <si>
    <t>0,22*45,0</t>
  </si>
  <si>
    <t>9,9*0,1+0,11</t>
  </si>
  <si>
    <t>66</t>
  </si>
  <si>
    <t>978059641</t>
  </si>
  <si>
    <t>Odsekání obkladů stěn včetně otlučení podkladní omítky až na zdivo z obkládaček vnějších, z jakýchkoliv materiálů, plochy přes 1 m2</t>
  </si>
  <si>
    <t>-120541931</t>
  </si>
  <si>
    <t>výkresč.12 - S04/S nad terénem- řez V až VII</t>
  </si>
  <si>
    <t>0,3*8,5</t>
  </si>
  <si>
    <t>14,0*0,1+0,53</t>
  </si>
  <si>
    <t>67</t>
  </si>
  <si>
    <t>962031133</t>
  </si>
  <si>
    <t>Bourání příček z cihel, tvárnic nebo příčkovek z cihel pálených, plných nebo dutých na maltu vápennou nebo vápenocementovou, tl. do 150 mm</t>
  </si>
  <si>
    <t>547797887</t>
  </si>
  <si>
    <t>přizdívky izolací pod terénem</t>
  </si>
  <si>
    <t>68</t>
  </si>
  <si>
    <t>711131821</t>
  </si>
  <si>
    <t>Odstranění izolace proti zemní vlhkosti na ploše svislé S</t>
  </si>
  <si>
    <t>-2065760108</t>
  </si>
  <si>
    <t>pod terénem i nad terénem</t>
  </si>
  <si>
    <t>pol.978015391+97805941</t>
  </si>
  <si>
    <t>(122,5+16,0)*1,1+0,65</t>
  </si>
  <si>
    <t>69</t>
  </si>
  <si>
    <t>764002851</t>
  </si>
  <si>
    <t>Demontáž klempířských konstrukcí oplechování parapetů do suti</t>
  </si>
  <si>
    <t>199450965</t>
  </si>
  <si>
    <t>70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</si>
  <si>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</si>
  <si>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</si>
  <si>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-1767810783</t>
  </si>
  <si>
    <t>po vybourání parapetů</t>
  </si>
  <si>
    <t>0,1*18,2+0,18</t>
  </si>
  <si>
    <t>98</t>
  </si>
  <si>
    <t>Demolice a sanace</t>
  </si>
  <si>
    <t>71</t>
  </si>
  <si>
    <t>985131111</t>
  </si>
  <si>
    <t>Očištění ploch stěn, rubu kleneb a podlah tlakovou vodou</t>
  </si>
  <si>
    <t>878687126</t>
  </si>
  <si>
    <t>očištění betonové konstrukce od nesoudržných částí,prachu a</t>
  </si>
  <si>
    <t>příp. separačních látek</t>
  </si>
  <si>
    <t>betonové schodiště - dle výkresu č.07 a TZ</t>
  </si>
  <si>
    <t>Sch01</t>
  </si>
  <si>
    <t>7,5+2,9</t>
  </si>
  <si>
    <t>Sch02</t>
  </si>
  <si>
    <t>0,7+0,74</t>
  </si>
  <si>
    <t>Sch03</t>
  </si>
  <si>
    <t>2,0+1,9</t>
  </si>
  <si>
    <t>15,7*0,1+0,69</t>
  </si>
  <si>
    <t>72</t>
  </si>
  <si>
    <t>98532311R</t>
  </si>
  <si>
    <t>Spojovací můstek reprofilovaného betonu na cementové bázi, tloušťky 2 mm - montáž, dodávka, doprava</t>
  </si>
  <si>
    <t>-1771605635</t>
  </si>
  <si>
    <t>betonové schodiště - pol.985311312</t>
  </si>
  <si>
    <t>18,0</t>
  </si>
  <si>
    <t>pod vyrovnání větších nerovností - pol.985311314</t>
  </si>
  <si>
    <t>73</t>
  </si>
  <si>
    <t>985311312</t>
  </si>
  <si>
    <t>Reprofilace betonu sanačními maltami na cementové bázi ručně rubu kleneb a podlah, tloušťky přes 10 do 20 mm</t>
  </si>
  <si>
    <t>-1470210845</t>
  </si>
  <si>
    <t>techn.standart a požadavky na provádění - výkres č.07 a TZ</t>
  </si>
  <si>
    <t>betonové schodiště - pol.985131111</t>
  </si>
  <si>
    <t>tl.5-40 mm (průměrně počítána tl. 20 mm)</t>
  </si>
  <si>
    <t>74</t>
  </si>
  <si>
    <t>985311314</t>
  </si>
  <si>
    <t>Reprofilace betonu sanačními maltami na cementové bázi ručně rubu kleneb a podlah, tloušťky přes 30 do 40 mm</t>
  </si>
  <si>
    <t>370693991</t>
  </si>
  <si>
    <t>větší nerovnosti v tl. cca 40 mm - předpoklad 10% plochy</t>
  </si>
  <si>
    <t>18,0*0,1+0,2</t>
  </si>
  <si>
    <t>75</t>
  </si>
  <si>
    <t>98531213R</t>
  </si>
  <si>
    <t>Stěrka k vyrovnání ploch reprofilovaného betonu podlah, tloušťky do 6 mm</t>
  </si>
  <si>
    <t>-1391727570</t>
  </si>
  <si>
    <t>vodonepropustná, schopná difúze vodní pary,</t>
  </si>
  <si>
    <t>mrazuvzdorná, odolná vůči působení posypových solí</t>
  </si>
  <si>
    <t>997</t>
  </si>
  <si>
    <t>Přesun sutě</t>
  </si>
  <si>
    <t>76</t>
  </si>
  <si>
    <t>997221551</t>
  </si>
  <si>
    <t>Vodorovná doprava suti bez naložení, ale se složením a s hrubým urovnáním ze sypkých materiálů, na vzdálenost do 1 km</t>
  </si>
  <si>
    <t>-527237288</t>
  </si>
  <si>
    <t>suť pol.113107136</t>
  </si>
  <si>
    <t>63,36</t>
  </si>
  <si>
    <t>77</t>
  </si>
  <si>
    <t>997221559</t>
  </si>
  <si>
    <t>Vodorovná doprava suti bez naložení, ale se složením a s hrubým urovnáním Příplatek k ceně za každý další i započatý 1 km přes 1 km</t>
  </si>
  <si>
    <t>-829784160</t>
  </si>
  <si>
    <t>celkem 10 km</t>
  </si>
  <si>
    <t>63,36*(10-1)</t>
  </si>
  <si>
    <t>78</t>
  </si>
  <si>
    <t>997221561</t>
  </si>
  <si>
    <t>Vodorovná doprava suti bez naložení, ale se složením a s hrubým urovnáním z kusových materiálů, na vzdálenost do 1 km</t>
  </si>
  <si>
    <t>-1894767811</t>
  </si>
  <si>
    <t>suť pol.113106121</t>
  </si>
  <si>
    <t>48,705</t>
  </si>
  <si>
    <t>79</t>
  </si>
  <si>
    <t>997221569</t>
  </si>
  <si>
    <t>473302707</t>
  </si>
  <si>
    <t>48,705*(10-1)</t>
  </si>
  <si>
    <t>80</t>
  </si>
  <si>
    <t>997221571</t>
  </si>
  <si>
    <t>Vodorovná doprava vybouraných hmot bez naložení, ale se složením a s hrubým urovnáním na vzdálenost do 1 km</t>
  </si>
  <si>
    <t>1424168426</t>
  </si>
  <si>
    <t>suť pol.899202211+899201211</t>
  </si>
  <si>
    <t>0,5+0,1</t>
  </si>
  <si>
    <t>suť pol.35832510R+35832520R+358315114</t>
  </si>
  <si>
    <t>2,4+0,4+3,08</t>
  </si>
  <si>
    <t>81</t>
  </si>
  <si>
    <t>997221579</t>
  </si>
  <si>
    <t>Vodorovná doprava vybouraných hmot bez naložení, ale se složením a s hrubým urovnáním na vzdálenost Příplatek k ceně za každý další i započatý 1 km přes 1 km</t>
  </si>
  <si>
    <t>1115275743</t>
  </si>
  <si>
    <t>6,48*(10-1)</t>
  </si>
  <si>
    <t>82</t>
  </si>
  <si>
    <t>997013501</t>
  </si>
  <si>
    <t>Odvoz suti a vybouraných hmot na skládku nebo meziskládku se složením, na vzdálenost do 1 km</t>
  </si>
  <si>
    <t>-1652765725</t>
  </si>
  <si>
    <t>celková suť odd.96</t>
  </si>
  <si>
    <t>156,037</t>
  </si>
  <si>
    <t>méně</t>
  </si>
  <si>
    <t>-(63,36+48,705+6,48)</t>
  </si>
  <si>
    <t>83</t>
  </si>
  <si>
    <t>997013509</t>
  </si>
  <si>
    <t>Odvoz suti a vybouraných hmot na skládku nebo meziskládku se složením, na vzdálenost Příplatek k ceně za každý další i započatý 1 km přes 1 km</t>
  </si>
  <si>
    <t>-1731037146</t>
  </si>
  <si>
    <t>37,32*(10-1)</t>
  </si>
  <si>
    <t>84</t>
  </si>
  <si>
    <t>99722181R</t>
  </si>
  <si>
    <t>Poplatek za uložení stavebního odpadu na skládce (skládkovné) betonového</t>
  </si>
  <si>
    <t>1784639227</t>
  </si>
  <si>
    <t>suť pol.358315114</t>
  </si>
  <si>
    <t>3,08</t>
  </si>
  <si>
    <t>85</t>
  </si>
  <si>
    <t>997221825</t>
  </si>
  <si>
    <t>Poplatek za uložení stavebního odpadu na skládce (skládkovné) železobetonového</t>
  </si>
  <si>
    <t>-65138977</t>
  </si>
  <si>
    <t>suť pol.35832510R+35832520R</t>
  </si>
  <si>
    <t>2,4+0,4</t>
  </si>
  <si>
    <t>86</t>
  </si>
  <si>
    <t>997013831</t>
  </si>
  <si>
    <t>Poplatek za uložení stavebního odpadu na skládce (skládkovné) směsného</t>
  </si>
  <si>
    <t>13885951</t>
  </si>
  <si>
    <t>suť odd.96</t>
  </si>
  <si>
    <t>-(51,785+66,16)</t>
  </si>
  <si>
    <t>998</t>
  </si>
  <si>
    <t>Přesun hmot</t>
  </si>
  <si>
    <t>87</t>
  </si>
  <si>
    <t>998223011</t>
  </si>
  <si>
    <t>Přesun hmot pro pozemní komunikace s krytem dlážděným dopravní vzdálenost do 200 m jakékoliv délky objektu</t>
  </si>
  <si>
    <t>2023121069</t>
  </si>
  <si>
    <t>PSV</t>
  </si>
  <si>
    <t>Práce a dodávky PSV</t>
  </si>
  <si>
    <t>711</t>
  </si>
  <si>
    <t>Izolace proti vodě, vlhkosti a plynům</t>
  </si>
  <si>
    <t>88</t>
  </si>
  <si>
    <t>71111310R</t>
  </si>
  <si>
    <t>Izolace proti zemní vlhkosti natěradly a tmely za studena na ploše svislé S těsnicí stěrkou pružnou tl. v suchém stavu min.2 mm - montáž, dodávka, doprava</t>
  </si>
  <si>
    <t>-1466126374</t>
  </si>
  <si>
    <t>0,355*16,0+2,25*8,5</t>
  </si>
  <si>
    <t>35,2*0,05+0,055</t>
  </si>
  <si>
    <t>1,9*45,0</t>
  </si>
  <si>
    <t>85,5*0,03+0,935</t>
  </si>
  <si>
    <t>0,35*45,0</t>
  </si>
  <si>
    <t>15,7*0,05+0,465</t>
  </si>
  <si>
    <t>89</t>
  </si>
  <si>
    <t>711161532</t>
  </si>
  <si>
    <t>Izolace nopovými foliemi na ploše svislé i vodorovné drenážní a ochranný systém pro spodní stavbu s filtrační textilií, výška nopu 8 mm</t>
  </si>
  <si>
    <t>762464702</t>
  </si>
  <si>
    <t>pol.62211001 mezisoučet A</t>
  </si>
  <si>
    <t>37,0</t>
  </si>
  <si>
    <t>pol.62211001 mezisoučet C</t>
  </si>
  <si>
    <t>76,0</t>
  </si>
  <si>
    <t>mezi zeminou a nopy je geotextilie</t>
  </si>
  <si>
    <t>90</t>
  </si>
  <si>
    <t>711161571</t>
  </si>
  <si>
    <t xml:space="preserve">Izolace nopovými foliemi ukončení izolace zakončovací profil </t>
  </si>
  <si>
    <t>-529510159</t>
  </si>
  <si>
    <t>(16,0+8,5+5,0+31,0)*1,1+0,45</t>
  </si>
  <si>
    <t>45,0*1,1+0,5</t>
  </si>
  <si>
    <t>33300010R</t>
  </si>
  <si>
    <t>turbošroub FFS 7,5 TX300 s plochou hlavou+krytka, antikorozní úprava (po max.300 mm) - dodávka, doprava</t>
  </si>
  <si>
    <t>1063449342</t>
  </si>
  <si>
    <t>výkres č.11 a 12</t>
  </si>
  <si>
    <t>(155+55+30+18+110)*1,05+0,6</t>
  </si>
  <si>
    <t>92</t>
  </si>
  <si>
    <t>33300020R</t>
  </si>
  <si>
    <t>turbošroub FFS 7,5 TX300 s plochou hlavou+kónická systémová podložka z vysokohustotního PE, antikorozní úprava (po max.300 mm) - dodávka, doprava</t>
  </si>
  <si>
    <t>176201367</t>
  </si>
  <si>
    <t>93</t>
  </si>
  <si>
    <t>71116600R</t>
  </si>
  <si>
    <t>Montáž turbošroubů</t>
  </si>
  <si>
    <t>1846478005</t>
  </si>
  <si>
    <t>94</t>
  </si>
  <si>
    <t>711111100R</t>
  </si>
  <si>
    <t>Systémová pružná těsnící páska zesílená š.200 mm - objektová dolatační spádra - montáž, dodávka, doprava</t>
  </si>
  <si>
    <t>-650999110</t>
  </si>
  <si>
    <t>výkres č.09 (technický standart)</t>
  </si>
  <si>
    <t>6,0</t>
  </si>
  <si>
    <t>95</t>
  </si>
  <si>
    <t>711111000R</t>
  </si>
  <si>
    <t>Systémová jednostranně samolepící těsnící páska š.120 mm - napojení hydroizolační stěrka na rámy oken - montáž, dodávka, doprava</t>
  </si>
  <si>
    <t>-2122708871</t>
  </si>
  <si>
    <t>711112000R</t>
  </si>
  <si>
    <t>Expanzní těsnící páska - montáž, dodávka, doprava</t>
  </si>
  <si>
    <t>2053237745</t>
  </si>
  <si>
    <t>přechod stávajícího zateplení stěny a nového zateplení XPS tl.40 mm</t>
  </si>
  <si>
    <t>výkresč.12 -  - řez IV až VII</t>
  </si>
  <si>
    <t>výkresč.11 -  - řez III</t>
  </si>
  <si>
    <t>(45,0-18,2)*1,1+0,52</t>
  </si>
  <si>
    <t>97</t>
  </si>
  <si>
    <t>998711101</t>
  </si>
  <si>
    <t>Přesun hmot pro izolace proti vodě, vlhkosti a plynům stanovený z hmotnosti přesunovaného materiálu vodorovná dopravní vzdálenost do 50 m v objektech výšky do 6 m</t>
  </si>
  <si>
    <t>1265658777</t>
  </si>
  <si>
    <t>721</t>
  </si>
  <si>
    <t>Zdravotechnika - vnitřní kanalizace</t>
  </si>
  <si>
    <t>72124110R</t>
  </si>
  <si>
    <t>Lapač střešních splavenin z litiny nebo z plastu DN do 200 (dle původních) - montáž, dodávka, doprava</t>
  </si>
  <si>
    <t>-902622000</t>
  </si>
  <si>
    <t>99</t>
  </si>
  <si>
    <t>721141105</t>
  </si>
  <si>
    <t>Potrubí z litinových trub bezhrdlových odpadní DN 150</t>
  </si>
  <si>
    <t>-277710455</t>
  </si>
  <si>
    <t>ochranná trubka nad terénem (dle původní) u vyměněných</t>
  </si>
  <si>
    <t>gajgrů</t>
  </si>
  <si>
    <t>1,5*4</t>
  </si>
  <si>
    <t>100</t>
  </si>
  <si>
    <t>72117300R</t>
  </si>
  <si>
    <t>Potrubí z plastových trub odpadní DN 100-200 - montáž, dodávka, doprava</t>
  </si>
  <si>
    <t>73415442</t>
  </si>
  <si>
    <t>napojení nových gajgrů na stávající kanalizační potrubí</t>
  </si>
  <si>
    <t>pod terénem včetně tvarovek</t>
  </si>
  <si>
    <t>2,0*4</t>
  </si>
  <si>
    <t>101</t>
  </si>
  <si>
    <t>72111100R</t>
  </si>
  <si>
    <t>Napojení ochranné trubky na stávající svod včetně klempířské úpravy + zkouška těsnosti vyměněného potrubí u gajgru</t>
  </si>
  <si>
    <t>823633325</t>
  </si>
  <si>
    <t>102</t>
  </si>
  <si>
    <t>998721101</t>
  </si>
  <si>
    <t>Přesun hmot pro vnitřní kanalizace stanovený z hmotnosti přesunovaného materiálu vodorovná dopravní vzdálenost do 50 m v objektech výšky do 6 m</t>
  </si>
  <si>
    <t>220716466</t>
  </si>
  <si>
    <t>764</t>
  </si>
  <si>
    <t>Konstrukce klempířské</t>
  </si>
  <si>
    <t>103</t>
  </si>
  <si>
    <t>76424630R</t>
  </si>
  <si>
    <t>Oplechování parapetů z titanzinkového válcovaného plechu rovných tl.0,7 mm rš 330 mm</t>
  </si>
  <si>
    <t>-1560411108</t>
  </si>
  <si>
    <t>13 ks dl.1,5 m - prvel K 01</t>
  </si>
  <si>
    <t>popis montáže a požadavků na výkrese č.13</t>
  </si>
  <si>
    <t>1,55*13+0,05</t>
  </si>
  <si>
    <t>104</t>
  </si>
  <si>
    <t>998764101</t>
  </si>
  <si>
    <t>Přesun hmot pro konstrukce klempířské stanovený z hmotnosti přesunovaného materiálu vodorovná dopravní vzdálenost do 50 m v objektech výšky do 6 m</t>
  </si>
  <si>
    <t>1338847761</t>
  </si>
  <si>
    <t>7-AL</t>
  </si>
  <si>
    <t>Částečná demontáž, přesuny a opětovná montáž dřevěného altánu</t>
  </si>
  <si>
    <t>105</t>
  </si>
  <si>
    <t>764004803</t>
  </si>
  <si>
    <t>Demontáž klempířských konstrukcí žlabu podokapního k dalšímu použití</t>
  </si>
  <si>
    <t>-1076048485</t>
  </si>
  <si>
    <t>106</t>
  </si>
  <si>
    <t>764004863</t>
  </si>
  <si>
    <t>Demontáž klempířských konstrukcí svodu k dalšímu použití</t>
  </si>
  <si>
    <t>407206467</t>
  </si>
  <si>
    <t>107</t>
  </si>
  <si>
    <t>765121802</t>
  </si>
  <si>
    <t>Demontáž krytiny betonové na sucho, sklonu do 30 st. k dalšímu použití</t>
  </si>
  <si>
    <t>-909319992</t>
  </si>
  <si>
    <t>108</t>
  </si>
  <si>
    <t>76200100R</t>
  </si>
  <si>
    <t>Demontáž kotevních prvků altánu</t>
  </si>
  <si>
    <t>kg</t>
  </si>
  <si>
    <t>-1735296366</t>
  </si>
  <si>
    <t>109</t>
  </si>
  <si>
    <t>76200200R</t>
  </si>
  <si>
    <t>Přesun odkotveného dřevěného altánu mimo pracovní prostor</t>
  </si>
  <si>
    <t>319455625</t>
  </si>
  <si>
    <t>110</t>
  </si>
  <si>
    <t>76200300R</t>
  </si>
  <si>
    <t>Přesun odkotveného dřevěného altánu na své původní místo a jeho přikotvení</t>
  </si>
  <si>
    <t>1902764650</t>
  </si>
  <si>
    <t>111</t>
  </si>
  <si>
    <t>76500180R</t>
  </si>
  <si>
    <t>Zpětná montáž betonových střešních tašek včetně příslušenství</t>
  </si>
  <si>
    <t>2013198905</t>
  </si>
  <si>
    <t>112</t>
  </si>
  <si>
    <t>76450110R</t>
  </si>
  <si>
    <t>Zpětná montáž žlabu podokapního půlkulatého včetně příslušenství (háky,čela apod.)</t>
  </si>
  <si>
    <t>-1598514639</t>
  </si>
  <si>
    <t>113</t>
  </si>
  <si>
    <t>76450813R</t>
  </si>
  <si>
    <t>Zpětná montáž kruhového svodu včetně příslušenství</t>
  </si>
  <si>
    <t>-2036211324</t>
  </si>
  <si>
    <t>ŠKOLA - VNITŘNÍ STAVEBNÍ ÚPRAVY</t>
  </si>
  <si>
    <t>114</t>
  </si>
  <si>
    <t>319201321</t>
  </si>
  <si>
    <t>Vyrovnání nerovného povrchu vnitřního i vnějšího zdiva bez odsekání vadných cihel, maltou (s dodáním hmot) tl. do 30 mm</t>
  </si>
  <si>
    <t>909441694</t>
  </si>
  <si>
    <t xml:space="preserve">povrchová úprava vnitřních stěn </t>
  </si>
  <si>
    <t>POV/04 +POV/03- výkres č.10</t>
  </si>
  <si>
    <t>17,0+12,0</t>
  </si>
  <si>
    <t>Úprava povrchů vnitřních</t>
  </si>
  <si>
    <t>115</t>
  </si>
  <si>
    <t>612321141</t>
  </si>
  <si>
    <t>Omítka vápenocementová vnitřních ploch nanášená ručně dvouvrstvá, tloušťky jádrové omítky do 10 mm a tloušťky štuku do 3 mm štuková svislých konstrukcí stěn</t>
  </si>
  <si>
    <t>1562294581</t>
  </si>
  <si>
    <t>POV/04+POV/03 - výkres č.10</t>
  </si>
  <si>
    <t>116</t>
  </si>
  <si>
    <t>612321191</t>
  </si>
  <si>
    <t>Omítka vápenocementová vnitřních ploch nanášená ručně Příplatek k cenám za každých dalších i započatých 5 mm tloušťky omítky přes 10 mm stěn</t>
  </si>
  <si>
    <t>-1721121816</t>
  </si>
  <si>
    <t>POV/04</t>
  </si>
  <si>
    <t>celková tl. jádrové omítky 15 mm</t>
  </si>
  <si>
    <t>pol.612321141</t>
  </si>
  <si>
    <t>29,0</t>
  </si>
  <si>
    <t>117</t>
  </si>
  <si>
    <t>61233300R</t>
  </si>
  <si>
    <t>Fluátovací nátěr zdiva + mechanické očištění - montáž, dodávka, doprava</t>
  </si>
  <si>
    <t>1691989581</t>
  </si>
  <si>
    <t>Povrchová úprava stěn</t>
  </si>
  <si>
    <t>POV/05 - dle pol.978013191 mezisoučet B-POV/05</t>
  </si>
  <si>
    <t>82,0</t>
  </si>
  <si>
    <t>POV/06 - dle pol.978013191 mezisoučet C-POV/06</t>
  </si>
  <si>
    <t>POV/08 - dle pol.978013191 mezisoučet D-POV/08</t>
  </si>
  <si>
    <t>5,0</t>
  </si>
  <si>
    <t>118</t>
  </si>
  <si>
    <t>61213100R</t>
  </si>
  <si>
    <t>Podkladní a spojovací vrstva vnitřních omítaných ploch podhoz nanášený ručně síťovitě (pokrytí plochy 50 %) stěn</t>
  </si>
  <si>
    <t>1469107152</t>
  </si>
  <si>
    <t>Povrchová úprava stěn :</t>
  </si>
  <si>
    <t>min. standart použité omítky uveden na výkrese č.10</t>
  </si>
  <si>
    <t>POV/05</t>
  </si>
  <si>
    <t>POV/06</t>
  </si>
  <si>
    <t>POV/08</t>
  </si>
  <si>
    <t>119</t>
  </si>
  <si>
    <t>61282101R</t>
  </si>
  <si>
    <t>Sanační omítka štuková vnitřních ploch stěn prováděná ve dvou vrstvách, tl. jádrové omítky 20 mm ručně + transvápenná stěrka (štuk) - montáž, dodávka, doprava</t>
  </si>
  <si>
    <t>1244804921</t>
  </si>
  <si>
    <t>120</t>
  </si>
  <si>
    <t>61282102R</t>
  </si>
  <si>
    <t>Sanační omítka štuková vnitřních ploch stěn prováděná ve dvou vrstvách, tl. jádrové omítky 15 mm ručně + transvápenná stěrka (štuk) - montáž, dodávka, doprava</t>
  </si>
  <si>
    <t>992935332</t>
  </si>
  <si>
    <t>121</t>
  </si>
  <si>
    <t>61213500R</t>
  </si>
  <si>
    <t>Vyrovnání nerovností podkladu vnitřních omítaných ploch stěn maltou, tloušťky do 20 mm vápenocementovou s provzdušnňující přísadou - montáž, dodávka, doprava</t>
  </si>
  <si>
    <t>1273602911</t>
  </si>
  <si>
    <t>min. standart použité malty uveden na výkrese č.10</t>
  </si>
  <si>
    <t>122</t>
  </si>
  <si>
    <t>619991001</t>
  </si>
  <si>
    <t>Zakrytí vnitřních ploch před znečištěním včetně pozdějšího odkrytí podlah fólií přilepenou lepící páskou</t>
  </si>
  <si>
    <t>-1382468339</t>
  </si>
  <si>
    <t>ochrana podlahy pracovního prostoru před poškozením</t>
  </si>
  <si>
    <t>200,0</t>
  </si>
  <si>
    <t>123</t>
  </si>
  <si>
    <t>619991011</t>
  </si>
  <si>
    <t>Zakrytí vnitřních ploch před znečištěním včetně pozdějšího odkrytí konstrukcí a prvků obalením fólií a přelepením páskou</t>
  </si>
  <si>
    <t>-1986113448</t>
  </si>
  <si>
    <t>ochrana před poškozením  zařízení v interiéru v pracovním prostoru,</t>
  </si>
  <si>
    <t>které nelze dočasně přemístit</t>
  </si>
  <si>
    <t>80,0</t>
  </si>
  <si>
    <t>Lešení a stavební výtahy</t>
  </si>
  <si>
    <t>124</t>
  </si>
  <si>
    <t>949101111</t>
  </si>
  <si>
    <t>Lešení pomocné pracovní pro objekty pozemních staveb pro zatížení do 150 kg/m2, o výšce lešeňové podlahy do 1,9 m</t>
  </si>
  <si>
    <t>300705024</t>
  </si>
  <si>
    <t>Různé dokončovací konstrukce a práce pozemních staveb</t>
  </si>
  <si>
    <t>125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</si>
  <si>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</si>
  <si>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</si>
  <si>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-1023610391</t>
  </si>
  <si>
    <t>126</t>
  </si>
  <si>
    <t>95566000R</t>
  </si>
  <si>
    <t>Dočasné vyklizení prostor zasažených stavebními úpravami včetně demontáže a zpětné montáže pevně přikotveného zařízení + zpětné přestěhování vyklizených předmětů</t>
  </si>
  <si>
    <t>1829425726</t>
  </si>
  <si>
    <t>127</t>
  </si>
  <si>
    <t>776201812</t>
  </si>
  <si>
    <t>Demontáž povlakových podlahovin lepených ručně s podložkou</t>
  </si>
  <si>
    <t>1936182831</t>
  </si>
  <si>
    <t>místnost 131 a 132</t>
  </si>
  <si>
    <t>10,5+10,0</t>
  </si>
  <si>
    <t>128</t>
  </si>
  <si>
    <t>776410811</t>
  </si>
  <si>
    <t>Demontáž soklíků nebo lišt pryžových nebo plastových</t>
  </si>
  <si>
    <t>-626258607</t>
  </si>
  <si>
    <t>12,5+12,5</t>
  </si>
  <si>
    <t>129</t>
  </si>
  <si>
    <t>978013191</t>
  </si>
  <si>
    <t>Otlučení vápenných nebo vápenocementových omítek vnitřních ploch stěn s vyškrabáním spar, s očištěním zdiva, v rozsahu přes 50 do 100 %</t>
  </si>
  <si>
    <t>-866159815</t>
  </si>
  <si>
    <t>povrchová úprava stěn</t>
  </si>
  <si>
    <t>místnost 131,132</t>
  </si>
  <si>
    <t>2,5*1,6+6,6*1,6</t>
  </si>
  <si>
    <t>14,5*0,1+0,99</t>
  </si>
  <si>
    <t>Mezisoučet A - POV/04</t>
  </si>
  <si>
    <t>místnost 109,122,123,151</t>
  </si>
  <si>
    <t>(3,0*1,8+6,0*0,9)*2</t>
  </si>
  <si>
    <t>4,6*2,5+5,2*2,5+10,0*2,8</t>
  </si>
  <si>
    <t>74,1*0,1+0,49</t>
  </si>
  <si>
    <t>Mezisoučet  B - POV/05</t>
  </si>
  <si>
    <t>místnost 107,108,108a,110,117,118</t>
  </si>
  <si>
    <t>místnost 131,132,166</t>
  </si>
  <si>
    <t>1,6*(5,2+14,0+18,0+6,6+9,5+8,1)</t>
  </si>
  <si>
    <t>1,6*(4,1+6,6+6,3)</t>
  </si>
  <si>
    <t>125,5*0,1+0,01</t>
  </si>
  <si>
    <t>Mezisoučet C - POV/06</t>
  </si>
  <si>
    <t>místnost 151</t>
  </si>
  <si>
    <t>4,0*1,1</t>
  </si>
  <si>
    <t>4,4*0,1+0,16</t>
  </si>
  <si>
    <t>Mezisoučet D - POV/08</t>
  </si>
  <si>
    <t>POV/03 - místnost 109a</t>
  </si>
  <si>
    <t>130</t>
  </si>
  <si>
    <t>485080616</t>
  </si>
  <si>
    <t>celková suť odd.B</t>
  </si>
  <si>
    <t>11,285</t>
  </si>
  <si>
    <t>131</t>
  </si>
  <si>
    <t>1381922896</t>
  </si>
  <si>
    <t>11,285*(10-1)</t>
  </si>
  <si>
    <t>132</t>
  </si>
  <si>
    <t>-1979191051</t>
  </si>
  <si>
    <t>133</t>
  </si>
  <si>
    <t>998011001</t>
  </si>
  <si>
    <t>Přesun hmot pro budovy občanské výstavby, bydlení, výrobu a služby s nosnou svislou konstrukcí zděnou z cihel, tvárnic nebo kamene vodorovná dopravní vzdálenost do 100 m pro budovy výšky do 6 m</t>
  </si>
  <si>
    <t>2110948109</t>
  </si>
  <si>
    <t>134</t>
  </si>
  <si>
    <t>71111010R</t>
  </si>
  <si>
    <t>Nástřik očištěného zdiva (i do spár) křemičitým roztokem - montáž, dodávka, doprava</t>
  </si>
  <si>
    <t>1882180372</t>
  </si>
  <si>
    <t>min. standart použitého nástřiku uveden na výkrese č.10</t>
  </si>
  <si>
    <t>POV/08 - bude provedeno 2x</t>
  </si>
  <si>
    <t>5,0*2</t>
  </si>
  <si>
    <t>135</t>
  </si>
  <si>
    <t>711493122</t>
  </si>
  <si>
    <t>Izolace proti podpovrchové a tlakové vodě - ostatní na ploše svislé S těsnicí stěrkou</t>
  </si>
  <si>
    <t>-1964459702</t>
  </si>
  <si>
    <t>min. standart použité stěrky uveden na výkrese č.10</t>
  </si>
  <si>
    <t>136</t>
  </si>
  <si>
    <t>-1155018970</t>
  </si>
  <si>
    <t>735</t>
  </si>
  <si>
    <t>Ústřední vytápění - otopná tělesa</t>
  </si>
  <si>
    <t>137</t>
  </si>
  <si>
    <t>73500090R</t>
  </si>
  <si>
    <t>Vyregulování otopného systému při opravách a veškeré zkoušky před uvedením do provozu.</t>
  </si>
  <si>
    <t>kpl</t>
  </si>
  <si>
    <t>-363677653</t>
  </si>
  <si>
    <t>138</t>
  </si>
  <si>
    <t>73500110R</t>
  </si>
  <si>
    <t>Demontáž a zpětná montáž článkového otopného tělesa vč. souvisejících prací - vypuštění stoupačky, pročištění tělesa, zpětná montáž, odvzdušnění</t>
  </si>
  <si>
    <t>-60290606</t>
  </si>
  <si>
    <t>místnost č.107</t>
  </si>
  <si>
    <t>místnost č.166</t>
  </si>
  <si>
    <t>139</t>
  </si>
  <si>
    <t>998735101</t>
  </si>
  <si>
    <t>Přesun hmot pro otopná tělesa stanovený z hmotnosti přesunovaného materiálu vodorovná dopravní vzdálenost do 50 m v objektech výšky do 6 m</t>
  </si>
  <si>
    <t>-566336993</t>
  </si>
  <si>
    <t>741</t>
  </si>
  <si>
    <t>Elektroinstalace - silnoproud</t>
  </si>
  <si>
    <t>140</t>
  </si>
  <si>
    <t>74111001R</t>
  </si>
  <si>
    <t>Demontáž, likvidace stávajícího el. vypínače</t>
  </si>
  <si>
    <t>1095584331</t>
  </si>
  <si>
    <t>141</t>
  </si>
  <si>
    <t>74111002R</t>
  </si>
  <si>
    <t>Montáž a dodávka nového elektrického vypínače</t>
  </si>
  <si>
    <t>-244099130</t>
  </si>
  <si>
    <t>142</t>
  </si>
  <si>
    <t>74111003R</t>
  </si>
  <si>
    <t>Zkoušky a revize elektro</t>
  </si>
  <si>
    <t>1962464063</t>
  </si>
  <si>
    <t>143</t>
  </si>
  <si>
    <t>998741101</t>
  </si>
  <si>
    <t>Přesun hmot pro silnoproud stanovený z hmotnosti přesunovaného materiálu vodorovná dopravní vzdálenost do 50 m v objektech výšky do 6 m</t>
  </si>
  <si>
    <t>277921651</t>
  </si>
  <si>
    <t>766</t>
  </si>
  <si>
    <t>Konstrukce truhlářské</t>
  </si>
  <si>
    <t>144</t>
  </si>
  <si>
    <t>76600110R</t>
  </si>
  <si>
    <t>Demontáž a zpětná montáž zákrytu potrubí z dřevěných palubek</t>
  </si>
  <si>
    <t>-1105903012</t>
  </si>
  <si>
    <t>145</t>
  </si>
  <si>
    <t>998766101</t>
  </si>
  <si>
    <t>Přesun hmot pro konstrukce truhlářské stanovený z hmotnosti přesunovaného materiálu vodorovná dopravní vzdálenost do 50 m v objektech výšky do 6 m</t>
  </si>
  <si>
    <t>-801480982</t>
  </si>
  <si>
    <t>776</t>
  </si>
  <si>
    <t>Podlahy povlakové</t>
  </si>
  <si>
    <t>146</t>
  </si>
  <si>
    <t>776111116</t>
  </si>
  <si>
    <t>Příprava podkladu broušení podlah stávajícího podkladu pro odstranění lepidla (po starých krytinách)</t>
  </si>
  <si>
    <t>1355842142</t>
  </si>
  <si>
    <t>147</t>
  </si>
  <si>
    <t>776111311</t>
  </si>
  <si>
    <t>Příprava podkladu vysátí podlah</t>
  </si>
  <si>
    <t>-968221585</t>
  </si>
  <si>
    <t>148</t>
  </si>
  <si>
    <t>776221211</t>
  </si>
  <si>
    <t>Montáž podlahovin z PVC lepením standardním lepidlem ze čtverců standardních</t>
  </si>
  <si>
    <t>-2069252780</t>
  </si>
  <si>
    <t>149</t>
  </si>
  <si>
    <t>284110210</t>
  </si>
  <si>
    <t>PVC homogenní zátěžové tl. 2,00 mm, úprava PUR, třída zátěže 34/43 - dodávka, doprava</t>
  </si>
  <si>
    <t>1398493303</t>
  </si>
  <si>
    <t>ztratné 10%</t>
  </si>
  <si>
    <t>20,5*1,1+0,45</t>
  </si>
  <si>
    <t>150</t>
  </si>
  <si>
    <t>776223112</t>
  </si>
  <si>
    <t>Montáž podlahovin z PVC spoj podlah svařováním za studena</t>
  </si>
  <si>
    <t>1605972026</t>
  </si>
  <si>
    <t>151</t>
  </si>
  <si>
    <t>776421111</t>
  </si>
  <si>
    <t>Montáž lišt obvodových lepených</t>
  </si>
  <si>
    <t>-736423956</t>
  </si>
  <si>
    <t>152</t>
  </si>
  <si>
    <t>28342000R</t>
  </si>
  <si>
    <t>podlahová lišta z PVC - dodávka, doprava</t>
  </si>
  <si>
    <t>-1822855086</t>
  </si>
  <si>
    <t>ztratné 2%</t>
  </si>
  <si>
    <t>25,0*1,02</t>
  </si>
  <si>
    <t>153</t>
  </si>
  <si>
    <t>998776101</t>
  </si>
  <si>
    <t>Přesun hmot pro podlahy povlakové stanovený z hmotnosti přesunovaného materiálu vodorovná dopravní vzdálenost do 50 m v objektech výšky do 6 m</t>
  </si>
  <si>
    <t>-1469123347</t>
  </si>
  <si>
    <t>783</t>
  </si>
  <si>
    <t>Dokončovací práce - nátěry</t>
  </si>
  <si>
    <t>154</t>
  </si>
  <si>
    <t>78382661R</t>
  </si>
  <si>
    <t>Barevný nátěr omítek (sd menší než 0,1m)</t>
  </si>
  <si>
    <t>-450018184</t>
  </si>
  <si>
    <t>784</t>
  </si>
  <si>
    <t>Dokončovací práce - malby a tapety</t>
  </si>
  <si>
    <t>155</t>
  </si>
  <si>
    <t>783806811</t>
  </si>
  <si>
    <t>Odstranění nátěrů z omítek oškrábáním</t>
  </si>
  <si>
    <t>1831918533</t>
  </si>
  <si>
    <t>POV/07 - odstranění olejového nátěru</t>
  </si>
  <si>
    <t>místnost 131,150,152,154,156,157,159</t>
  </si>
  <si>
    <t>1,6*(6,6+6,8+3,0+2,4+3,3+4,0+16,0)</t>
  </si>
  <si>
    <t>67,4*0,1+0,9</t>
  </si>
  <si>
    <t>156</t>
  </si>
  <si>
    <t>784111001</t>
  </si>
  <si>
    <t>Oprášení (ometení) podkladu v místnostech výšky do 3,80 m</t>
  </si>
  <si>
    <t>1065101143</t>
  </si>
  <si>
    <t>očištění podkladu po odstranění olejového nátěru</t>
  </si>
  <si>
    <t>POV/07</t>
  </si>
  <si>
    <t>75,0</t>
  </si>
  <si>
    <t>157</t>
  </si>
  <si>
    <t>784121001</t>
  </si>
  <si>
    <t>Oškrabání malby v místnostech výšky do 3,80 m</t>
  </si>
  <si>
    <t>367585587</t>
  </si>
  <si>
    <t>navlhčení+oškrábání</t>
  </si>
  <si>
    <t>stropy POV/02</t>
  </si>
  <si>
    <t>místnost 155, 131,132</t>
  </si>
  <si>
    <t>3,8+10,5+10,0</t>
  </si>
  <si>
    <t>24,3*0,1+0,27</t>
  </si>
  <si>
    <t>Mezisoučet A - POV/02</t>
  </si>
  <si>
    <t>stěny POV/01</t>
  </si>
  <si>
    <t>místnost 105,107,108,108a,109,109a110</t>
  </si>
  <si>
    <t>místnost 117,118,122,123,131,132,151,166</t>
  </si>
  <si>
    <t>3,1*8,6+5,2*(3,1-1,6)</t>
  </si>
  <si>
    <t>14,0*(3,5-1,6)+18,0*(3,5-1,6)</t>
  </si>
  <si>
    <t>3,0*(3,1-1,8)+6,0*0,7</t>
  </si>
  <si>
    <t>6,6*(3,1-1,6)+9,5*(3,1-1,6)</t>
  </si>
  <si>
    <t>8,1*(3,1-1,6)+4,6*(3,1-2,5)</t>
  </si>
  <si>
    <t>5,2*(3,1-2,5)+13,2*(2,5-1,6)</t>
  </si>
  <si>
    <t>13,2*(2,5-1,6)</t>
  </si>
  <si>
    <t>4,5*3,6+4,0*(3,6-1,1)+10,0*(3,6-2,8)</t>
  </si>
  <si>
    <t>6,3*(3,1-1,6)</t>
  </si>
  <si>
    <t>221,0*0,1+0,85</t>
  </si>
  <si>
    <t>Mezisoučet B - POV/01</t>
  </si>
  <si>
    <t>158</t>
  </si>
  <si>
    <t>784121031</t>
  </si>
  <si>
    <t>Mydlení podkladu v místnostech výšky do 3,80 m</t>
  </si>
  <si>
    <t>272034480</t>
  </si>
  <si>
    <t xml:space="preserve">POV/01 </t>
  </si>
  <si>
    <t>271,0</t>
  </si>
  <si>
    <t>POV/02</t>
  </si>
  <si>
    <t>159</t>
  </si>
  <si>
    <t>784181121</t>
  </si>
  <si>
    <t>Penetrace podkladu jednonásobná hloubková v místnostech výšky do 3,80 m</t>
  </si>
  <si>
    <t>-944406196</t>
  </si>
  <si>
    <t>17,0</t>
  </si>
  <si>
    <t>POV/03</t>
  </si>
  <si>
    <t>160</t>
  </si>
  <si>
    <t>78416141R</t>
  </si>
  <si>
    <t>Celoplošné vyrovnání podkladu tenkovrstvou stěrkou, tloušťky do 3 mm vyrovnáním v místnostech výšky do 3,80 m</t>
  </si>
  <si>
    <t>2121998140</t>
  </si>
  <si>
    <t>161</t>
  </si>
  <si>
    <t>784221101</t>
  </si>
  <si>
    <t>Malby z malířských směsí otěruvzdorných za sucha dvojnásobné, bílé za sucha otěruvzdorné dobře v místnostech výšky do 3,80 m</t>
  </si>
  <si>
    <t>-714135074</t>
  </si>
  <si>
    <t>technický standart - výkres č.10</t>
  </si>
  <si>
    <t>162</t>
  </si>
  <si>
    <t>78421110R</t>
  </si>
  <si>
    <t>Malby z malířských směsí otěruvzdorných za mokra dvojnásobné, bílé za mokra otěruvzdorné výborně v místnostech výšky do 3,80 m</t>
  </si>
  <si>
    <t>830345190</t>
  </si>
  <si>
    <t>163</t>
  </si>
  <si>
    <t>784211151</t>
  </si>
  <si>
    <t>Malby z malířských směsí otěruvzdorných za mokra Příplatek k cenám dvojnásobných maleb za provádění barevné malby tónované tónovacími přípravky</t>
  </si>
  <si>
    <t>-1633845186</t>
  </si>
  <si>
    <t>164</t>
  </si>
  <si>
    <t>784321001</t>
  </si>
  <si>
    <t>Malby silikátové jednonásobné, bílé v místnostech výšky do 3,80 m</t>
  </si>
  <si>
    <t>869326428</t>
  </si>
  <si>
    <t>165</t>
  </si>
  <si>
    <t>784321021</t>
  </si>
  <si>
    <t>Malby silikátové jednonásobné, bílé Příplatek k cenám jednonásobných silikátových bílých maleb za provádění barevné malby za barevný odstín v tónu světlém</t>
  </si>
  <si>
    <t>-889589430</t>
  </si>
  <si>
    <t>166</t>
  </si>
  <si>
    <t>784321031</t>
  </si>
  <si>
    <t>Malby silikátové dvojnásobné, bílé v místnostech výšky do 3,80 m</t>
  </si>
  <si>
    <t>-1418578591</t>
  </si>
  <si>
    <t>odolnost malby proti oděru za mokra</t>
  </si>
  <si>
    <t>167</t>
  </si>
  <si>
    <t>784321051</t>
  </si>
  <si>
    <t>Malby silikátové dvojnásobné, bílé Příplatek k cenám dvojnásobných silikátových bílých maleb za provádění barevné malby za barevný odstín v tónu světlém</t>
  </si>
  <si>
    <t>2008703104</t>
  </si>
  <si>
    <t>B - ZTI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</si>
  <si>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</si>
  <si>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</si>
  <si>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</si>
  <si>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</si>
  <si>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</si>
  <si>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87 - Potrubí z trub plastických a skleněných</t>
  </si>
  <si>
    <t xml:space="preserve">    89 - Ostatní konstrukce</t>
  </si>
  <si>
    <t xml:space="preserve">    89-Š - Šachta</t>
  </si>
  <si>
    <t xml:space="preserve">    96 - Bourání konstrukcí</t>
  </si>
  <si>
    <t xml:space="preserve">    997 - Přesun sutě</t>
  </si>
  <si>
    <t xml:space="preserve">    998 - Přesun hmot</t>
  </si>
  <si>
    <t>-74279872</t>
  </si>
  <si>
    <t xml:space="preserve">pažené výkopy </t>
  </si>
  <si>
    <t>předpoklad 50% výkopů strojně + 50% ručně</t>
  </si>
  <si>
    <t>potrubí DN 125 mm</t>
  </si>
  <si>
    <t>1,1*(1,7*14,0+2,2*8,0)</t>
  </si>
  <si>
    <t>potrubí DN 150 mm</t>
  </si>
  <si>
    <t>1,1*(2,3+1,7)/2*26,0</t>
  </si>
  <si>
    <t>potrubí DN 200 mm</t>
  </si>
  <si>
    <t>1,1*(2,7+2,3)/2*23,0</t>
  </si>
  <si>
    <t>nová šachta Š5</t>
  </si>
  <si>
    <t>2,45*2,45*2,3</t>
  </si>
  <si>
    <t>0,204</t>
  </si>
  <si>
    <t>Mezisoučet A - výkop celkem</t>
  </si>
  <si>
    <t>z toho 50%</t>
  </si>
  <si>
    <t>180,0*0,5</t>
  </si>
  <si>
    <t>Mezisoučet B - 50% výkopů</t>
  </si>
  <si>
    <t>-580969263</t>
  </si>
  <si>
    <t>předpoklad lepivost 50%</t>
  </si>
  <si>
    <t>pol.132301202</t>
  </si>
  <si>
    <t>90,0*0,5</t>
  </si>
  <si>
    <t>-267384190</t>
  </si>
  <si>
    <t>pažené výkopy</t>
  </si>
  <si>
    <t>1388042824</t>
  </si>
  <si>
    <t>pol.132312201</t>
  </si>
  <si>
    <t>151101101</t>
  </si>
  <si>
    <t>Zřízení pažení a rozepření stěn rýh pro podzemní vedení pro všechny šířky rýhy příložné pro jakoukoliv mezerovitost, hloubky do 2 m</t>
  </si>
  <si>
    <t>-798036972</t>
  </si>
  <si>
    <t>2*(1,7*14,0+2,2*8,0)</t>
  </si>
  <si>
    <t>2*(2,3+1,7)/2*26,0</t>
  </si>
  <si>
    <t>186,8*0,03+0,596</t>
  </si>
  <si>
    <t>151101102</t>
  </si>
  <si>
    <t>Zřízení pažení a rozepření stěn rýh pro podzemní vedení pro všechny šířky rýhy příložné pro jakoukoliv mezerovitost, hloubky do 4 m</t>
  </si>
  <si>
    <t>933789861</t>
  </si>
  <si>
    <t>2*(2,7+2,3)/2*23,0</t>
  </si>
  <si>
    <t>3*2,45*2,3</t>
  </si>
  <si>
    <t>1*(2,45-1,0)*2,3</t>
  </si>
  <si>
    <t>135,2*0,03+0,704</t>
  </si>
  <si>
    <t>151101111</t>
  </si>
  <si>
    <t>Odstranění pažení a rozepření stěn rýh pro podzemní vedení s uložením materiálu na vzdálenost do 3 m od kraje výkopu příložné, hloubky do 2 m</t>
  </si>
  <si>
    <t>66246707</t>
  </si>
  <si>
    <t>151101112</t>
  </si>
  <si>
    <t>Odstranění pažení a rozepření stěn rýh pro podzemní vedení s uložením materiálu na vzdálenost do 3 m od kraje výkopu příložné, hloubky přes 2 do 4 m</t>
  </si>
  <si>
    <t>-521504265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</si>
  <si>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</si>
  <si>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</si>
  <si>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-442755216</t>
  </si>
  <si>
    <t>130001101</t>
  </si>
  <si>
    <t>Příplatek k cenám hloubených vykopávek za ztížení vykopávky v blízkosti podzemního vedení nebo výbušnin pro jakoukoliv třídu horniny</t>
  </si>
  <si>
    <t>1855289505</t>
  </si>
  <si>
    <t>-1946098332</t>
  </si>
  <si>
    <t>pol.132301202+132312201</t>
  </si>
  <si>
    <t>90,0+90,0</t>
  </si>
  <si>
    <t>162201102</t>
  </si>
  <si>
    <t>Vodorovné přemístění výkopku nebo sypaniny po suchu na obvyklém dopravním prostředku, bez naložení výkopku, avšak se složením bez rozhrnutí z horniny tř. 1 až 4 na vzdálenost přes 20 do 50 m</t>
  </si>
  <si>
    <t>1723737020</t>
  </si>
  <si>
    <t xml:space="preserve">přesun po staveništi sypkých hmot </t>
  </si>
  <si>
    <t>pol.175151101</t>
  </si>
  <si>
    <t>34,6</t>
  </si>
  <si>
    <t>pol.451573111</t>
  </si>
  <si>
    <t>8,6</t>
  </si>
  <si>
    <t>-100647784</t>
  </si>
  <si>
    <t>výkop rýh</t>
  </si>
  <si>
    <t>-133,0</t>
  </si>
  <si>
    <t>865107125</t>
  </si>
  <si>
    <t>19,0</t>
  </si>
  <si>
    <t>715956286</t>
  </si>
  <si>
    <t>19,0*1,5</t>
  </si>
  <si>
    <t>Zásyp jam, šachet rýh nebo kolem objektů sypaninou se zhutněním</t>
  </si>
  <si>
    <t>1603934195</t>
  </si>
  <si>
    <t>méně obsyp - pol.175151101 mezisoučet A</t>
  </si>
  <si>
    <t>-36,0</t>
  </si>
  <si>
    <t>méně podklad - pol.451573111</t>
  </si>
  <si>
    <t>-8,6</t>
  </si>
  <si>
    <t>méně šachta Š5</t>
  </si>
  <si>
    <t>-3,14*0,6*0,6*2,3</t>
  </si>
  <si>
    <t>2091676220</t>
  </si>
  <si>
    <t xml:space="preserve">zemina pro zásypy - pol.174101101 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</si>
  <si>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</si>
  <si>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</si>
  <si>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1991580608</t>
  </si>
  <si>
    <t>1,1*(0,125+0,3)*22,0</t>
  </si>
  <si>
    <t>1,1*(0,15+0,3)*26,0</t>
  </si>
  <si>
    <t>1,1*(0,2+0,3)*23,0+0,195</t>
  </si>
  <si>
    <t>méně potrubí</t>
  </si>
  <si>
    <t>-3,14*0,0625*0,0625*22,0</t>
  </si>
  <si>
    <t>-3,14*0,075*0,075*26,0</t>
  </si>
  <si>
    <t>-3,14*0,1*0,1*23,0</t>
  </si>
  <si>
    <t>0,051</t>
  </si>
  <si>
    <t>583313460</t>
  </si>
  <si>
    <t>kamenivo těžené drobné - písek</t>
  </si>
  <si>
    <t>-840585593</t>
  </si>
  <si>
    <t>hutnění 10%, ztratné 1%</t>
  </si>
  <si>
    <t>dodávka, doprava k pol.175151101</t>
  </si>
  <si>
    <t>34,6*1,8*1,11+0,069</t>
  </si>
  <si>
    <t>-1463694956</t>
  </si>
  <si>
    <t>dle pol.113106121</t>
  </si>
  <si>
    <t>52,3</t>
  </si>
  <si>
    <t>629907835</t>
  </si>
  <si>
    <t>52,3*0,15*1,04</t>
  </si>
  <si>
    <t>betonáž do výkopu  +4 %</t>
  </si>
  <si>
    <t>824108390</t>
  </si>
  <si>
    <t xml:space="preserve">obnova bourané dlažby </t>
  </si>
  <si>
    <t>52,3*6,0*1,25*1,05*0,001</t>
  </si>
  <si>
    <t>Vodorovné konstrukce</t>
  </si>
  <si>
    <t>451573111</t>
  </si>
  <si>
    <t>Lože pod potrubí, stoky a drobné objekty v otevřeném výkopu z písku a štěrkopísku do 63 mm</t>
  </si>
  <si>
    <t>1142766055</t>
  </si>
  <si>
    <t>pod potrubí  DN 125 + DN 150 + DN 200</t>
  </si>
  <si>
    <t>1,1*0,1*(22,0+26,0+23,0)</t>
  </si>
  <si>
    <t>7,8*0,1+0,01</t>
  </si>
  <si>
    <t>59684120R</t>
  </si>
  <si>
    <t>Kladení betonové dlažby komunikací do lože ze stavebního lepidla tř.C2FE tl. cca 5 mm vel. do 0,25 m2 plochy do 50 m2</t>
  </si>
  <si>
    <t>-150536350</t>
  </si>
  <si>
    <t>obnova bourané dlažby dle pol.113106121</t>
  </si>
  <si>
    <t>725415374</t>
  </si>
  <si>
    <t>52,3*1,05+0,085</t>
  </si>
  <si>
    <t>1913610563</t>
  </si>
  <si>
    <t>Potrubí z trub plastických a skleněných</t>
  </si>
  <si>
    <t>871275211</t>
  </si>
  <si>
    <t>Kanalizační potrubí z tvrdého PVC v otevřeném výkopu ve sklonu do 20 %, hladkého plnostěnného jednovrstvého, tuhost třídy SN 4 DN 125</t>
  </si>
  <si>
    <t>-1430246982</t>
  </si>
  <si>
    <t>výměna poškozeného připojovacího potrubí DN 125</t>
  </si>
  <si>
    <t>předpoklad:</t>
  </si>
  <si>
    <t>22,0</t>
  </si>
  <si>
    <t>Poznámka :</t>
  </si>
  <si>
    <t xml:space="preserve">Délka opraveného potrubí bude fakturována dle skutečnosti </t>
  </si>
  <si>
    <t>na základě schválení TDS.</t>
  </si>
  <si>
    <t>871315221</t>
  </si>
  <si>
    <t>Kanalizační potrubí z tvrdého PVC v otevřeném výkopu ve sklonu do 20 %, hladkého plnostěnného jednovrstvého, tuhost třídy SN 8 DN 160</t>
  </si>
  <si>
    <t>773867315</t>
  </si>
  <si>
    <t>výměna potrubí od šachty Š1 k vpustím odvodňovacího žlabu</t>
  </si>
  <si>
    <t>24,0+2,0</t>
  </si>
  <si>
    <t>871355221</t>
  </si>
  <si>
    <t>Kanalizační potrubí z tvrdého PVC v otevřeném výkopu ve sklonu do 20 %, hladkého plnostěnného jednovrstvého, tuhost třídy SN 8 DN 200</t>
  </si>
  <si>
    <t>626953614</t>
  </si>
  <si>
    <t>výměna potrubí mezi šachtou Š4 a Š5</t>
  </si>
  <si>
    <t>23,0</t>
  </si>
  <si>
    <t>877355211</t>
  </si>
  <si>
    <t>Montáž tvarovek na kanalizačním potrubí z trub z plastu z tvrdého PVC nebo z polypropylenu v otevřeném výkopu jednoosých DN 200</t>
  </si>
  <si>
    <t>673103869</t>
  </si>
  <si>
    <t>odbočka 200/150 - 2 ks</t>
  </si>
  <si>
    <t>286113950</t>
  </si>
  <si>
    <t>odbočka kanalizační plastová s hrdlem KG 200/150/45°</t>
  </si>
  <si>
    <t>-1531751991</t>
  </si>
  <si>
    <t>877315211</t>
  </si>
  <si>
    <t>Montáž tvarovek na kanalizačním potrubí z trub z plastu z tvrdého PVC nebo z polypropylenu v otevřeném výkopu jednoosých DN 150</t>
  </si>
  <si>
    <t>1706787843</t>
  </si>
  <si>
    <t>2 x koleno 30° DN 150 mm</t>
  </si>
  <si>
    <t>redukce 150/125 mm</t>
  </si>
  <si>
    <t>odbočka 150/125 mm</t>
  </si>
  <si>
    <t>odbočka 150/100 mm</t>
  </si>
  <si>
    <t>napojování vpustí odvodňovacího žlabu</t>
  </si>
  <si>
    <t>koleno 45°DN 150 mm</t>
  </si>
  <si>
    <t>286113600</t>
  </si>
  <si>
    <t>koleno kanalizace plastové KG 150x30°</t>
  </si>
  <si>
    <t>75714696</t>
  </si>
  <si>
    <t>286113610</t>
  </si>
  <si>
    <t>koleno kanalizace plastové KG 150x45°</t>
  </si>
  <si>
    <t>-592717604</t>
  </si>
  <si>
    <t>286115060</t>
  </si>
  <si>
    <t>redukce kanalizace plastová KG 160/125</t>
  </si>
  <si>
    <t>-1075372360</t>
  </si>
  <si>
    <t>286114280</t>
  </si>
  <si>
    <t>odbočka kanalizační plastová s hrdlem KG 160/125/87°</t>
  </si>
  <si>
    <t>1355204298</t>
  </si>
  <si>
    <t>286113900</t>
  </si>
  <si>
    <t>odbočka kanalizační plastová s hrdlem KG 150/110/45°</t>
  </si>
  <si>
    <t>-336259169</t>
  </si>
  <si>
    <t>877275211</t>
  </si>
  <si>
    <t>Montáž tvarovek na kanalizačním potrubí z trub z plastu z tvrdého PVC nebo z polypropylenu v otevřeném výkopu jednoosých DN 125</t>
  </si>
  <si>
    <t>389282845</t>
  </si>
  <si>
    <t xml:space="preserve">koleno 45° DN 125 </t>
  </si>
  <si>
    <t>redukce 125/100</t>
  </si>
  <si>
    <t>286113560</t>
  </si>
  <si>
    <t>koleno kanalizace plastové KG 125x45°</t>
  </si>
  <si>
    <t>-304798891</t>
  </si>
  <si>
    <t>286115020</t>
  </si>
  <si>
    <t>redukce kanalizace plastová KG 125/110</t>
  </si>
  <si>
    <t>-1675833430</t>
  </si>
  <si>
    <t>877265211</t>
  </si>
  <si>
    <t>Montáž tvarovek na kanalizačním potrubí z trub z plastu z tvrdého PVC nebo z polypropylenu v otevřeném výkopu jednoosých DN 100</t>
  </si>
  <si>
    <t>239578543</t>
  </si>
  <si>
    <t xml:space="preserve">koleno 45° DN 100 </t>
  </si>
  <si>
    <t>286113510</t>
  </si>
  <si>
    <t>koleno kanalizace plastové KG 110x45°</t>
  </si>
  <si>
    <t>1581240914</t>
  </si>
  <si>
    <t>Ostatní konstrukce</t>
  </si>
  <si>
    <t>89227310R</t>
  </si>
  <si>
    <t>Proplach (pročištění) vodou potrubí DN od 80 do 125</t>
  </si>
  <si>
    <t>397683711</t>
  </si>
  <si>
    <t>89235311R</t>
  </si>
  <si>
    <t>Proplach (pročištění) vodou potrubíí DN 150 nebo 200</t>
  </si>
  <si>
    <t>-1513871113</t>
  </si>
  <si>
    <t>892312121</t>
  </si>
  <si>
    <t>Tlakové zkoušky vzduchem těsnícími vaky ucpávkovými DN 100-150</t>
  </si>
  <si>
    <t>úsek</t>
  </si>
  <si>
    <t>617192522</t>
  </si>
  <si>
    <t>89000010R</t>
  </si>
  <si>
    <t>Kamerová zkouška potrubí včetně vyhodnocení</t>
  </si>
  <si>
    <t>1389948124</t>
  </si>
  <si>
    <t>899722114</t>
  </si>
  <si>
    <t>Krytí potrubí z plastů výstražnou fólií z PVC šířky 40 cm</t>
  </si>
  <si>
    <t>-865079226</t>
  </si>
  <si>
    <t>barva fólie pro kanalizaci dle ČSN 736006</t>
  </si>
  <si>
    <t>89400100R</t>
  </si>
  <si>
    <t>Napojení nového potrubí dešťové kanalizace do stávajícího kanalizačního řadu (šachty) - montáž, dodávka, doprava včetně tvarovek</t>
  </si>
  <si>
    <t>1243958150</t>
  </si>
  <si>
    <t>položkově nevykázané narušené potrubí, které se vymění</t>
  </si>
  <si>
    <t>89400200R</t>
  </si>
  <si>
    <t xml:space="preserve">Tvarovky nového potrubí dešťové kanalizace - montáž, dodávka, doprava </t>
  </si>
  <si>
    <t>-1593440179</t>
  </si>
  <si>
    <t>89-Š</t>
  </si>
  <si>
    <t>Šachta</t>
  </si>
  <si>
    <t>894411111</t>
  </si>
  <si>
    <t>Zřízení šachet kanalizačních z betonových dílců výšky vstupu do 1,50 m s obložením dna betonem tř. C 25/30, na potrubí DN do 200</t>
  </si>
  <si>
    <t>-100116145</t>
  </si>
  <si>
    <t>šachta Š5</t>
  </si>
  <si>
    <t>894138001</t>
  </si>
  <si>
    <t>Šachty kanalizační zděné Příplatek k cenám šachet na stokách kruhových a vejčitých za každých dalších 0,60 m výšky</t>
  </si>
  <si>
    <t>1188540706</t>
  </si>
  <si>
    <t>Š5</t>
  </si>
  <si>
    <t>592241680</t>
  </si>
  <si>
    <t>skruž betonová přechodová 62,5/100x60x12 cm, stupadla poplastovaná kapsová</t>
  </si>
  <si>
    <t>859328145</t>
  </si>
  <si>
    <t>ztratné 1%</t>
  </si>
  <si>
    <t>dle tabulky šachet na výkresu č.5</t>
  </si>
  <si>
    <t>1*1,01</t>
  </si>
  <si>
    <t>592241600</t>
  </si>
  <si>
    <t>skruž kanalizační s ocelovými stupadly 100 x 25 x 12 cm</t>
  </si>
  <si>
    <t>-1755200556</t>
  </si>
  <si>
    <t>4*1,01</t>
  </si>
  <si>
    <t>452112111</t>
  </si>
  <si>
    <t>Osazení betonových dílců prstenců nebo rámů pod poklopy a mříže, výšky do 100 mm</t>
  </si>
  <si>
    <t>1875404739</t>
  </si>
  <si>
    <t>výška 60 mm</t>
  </si>
  <si>
    <t>592241750</t>
  </si>
  <si>
    <t>prstenec betonový vyrovnávací 62,5x6x12 cm</t>
  </si>
  <si>
    <t>17529306</t>
  </si>
  <si>
    <t xml:space="preserve">pol.452112111 </t>
  </si>
  <si>
    <t>877310440</t>
  </si>
  <si>
    <t>Montáž tvarovek na kanalizačním plastovém potrubí z polypropylenu PP korugovaného šachtových vložek DN 150</t>
  </si>
  <si>
    <t>-365097179</t>
  </si>
  <si>
    <t>šachtové vložky DN 125</t>
  </si>
  <si>
    <t>877350440</t>
  </si>
  <si>
    <t>Montáž tvarovek na kanalizačním plastovém potrubí z polypropylenu PP korugovaného šachtových vložek DN 200</t>
  </si>
  <si>
    <t>-340705742</t>
  </si>
  <si>
    <t>šachtové vložky DN 200</t>
  </si>
  <si>
    <t>286174810</t>
  </si>
  <si>
    <t>vložka šachtová kanalizace PP korugované DN 200</t>
  </si>
  <si>
    <t>-1145114254</t>
  </si>
  <si>
    <t>ztratné 1,5%</t>
  </si>
  <si>
    <t>pol.877350440</t>
  </si>
  <si>
    <t>1*1,015</t>
  </si>
  <si>
    <t>28617480R</t>
  </si>
  <si>
    <t>vložka šachtová kanalizace PP korugované DN 125</t>
  </si>
  <si>
    <t>-2118248815</t>
  </si>
  <si>
    <t>pol.877310440</t>
  </si>
  <si>
    <t>899104112</t>
  </si>
  <si>
    <t>Osazení poklopů litinových a ocelových včetně rámů pro třídu zatížení D400, E600</t>
  </si>
  <si>
    <t>-1321635130</t>
  </si>
  <si>
    <t>šachta  Š5</t>
  </si>
  <si>
    <t>286619350</t>
  </si>
  <si>
    <t>poklop šachtový litinový 600 D400</t>
  </si>
  <si>
    <t>123880472</t>
  </si>
  <si>
    <t>včetně rámu</t>
  </si>
  <si>
    <t>969021121</t>
  </si>
  <si>
    <t>Vybourání kanalizačního potrubí DN do 200 mm</t>
  </si>
  <si>
    <t>253480695</t>
  </si>
  <si>
    <t>dle pol.871275211+871315221+871355221</t>
  </si>
  <si>
    <t>22,0+26,0+23,0</t>
  </si>
  <si>
    <t>1480868632</t>
  </si>
  <si>
    <t>pro výměnu stávajícího kanal.potrubí mezi šachtou Š4-Š5</t>
  </si>
  <si>
    <t>23,0*2</t>
  </si>
  <si>
    <t>připojovací púotrubí</t>
  </si>
  <si>
    <t>ostatní drobné</t>
  </si>
  <si>
    <t>8,0</t>
  </si>
  <si>
    <t>336544020</t>
  </si>
  <si>
    <t>bourání a obnova dlažby nad vyměňovanou kanalizací :</t>
  </si>
  <si>
    <t xml:space="preserve"> - vedle odvodňovacího žlabu je vykázána ve stavební části</t>
  </si>
  <si>
    <t xml:space="preserve"> - vybourání dlažby nad kanalizací mezi šachtou Š4-Š5 a nad</t>
  </si>
  <si>
    <t>přípojným potrubím :</t>
  </si>
  <si>
    <t>1,1*20,0+2,45*2,45</t>
  </si>
  <si>
    <t>1,1*22,0+0,097</t>
  </si>
  <si>
    <t>-236775161</t>
  </si>
  <si>
    <t>-22200178</t>
  </si>
  <si>
    <t>suť pol.113103121</t>
  </si>
  <si>
    <t>17,259</t>
  </si>
  <si>
    <t>13,337</t>
  </si>
  <si>
    <t>-229960992</t>
  </si>
  <si>
    <t>30,596*(10-1)</t>
  </si>
  <si>
    <t>366654056</t>
  </si>
  <si>
    <t>suť pol.969021121</t>
  </si>
  <si>
    <t>4,473</t>
  </si>
  <si>
    <t>-1032448362</t>
  </si>
  <si>
    <t>4,473*(10-1)</t>
  </si>
  <si>
    <t>-6474253</t>
  </si>
  <si>
    <t>1564985712</t>
  </si>
  <si>
    <t>605247852</t>
  </si>
  <si>
    <t>998276101</t>
  </si>
  <si>
    <t>Přesun hmot pro trubní vedení hloubené z trub z plastických hmot nebo sklolaminátových pro vodovody nebo kanalizace v otevřeném výkopu dopravní vzdálenost do 15 m</t>
  </si>
  <si>
    <t>2005493211</t>
  </si>
  <si>
    <t>C-přenos - Silnoproud - přenos</t>
  </si>
  <si>
    <t>zak.č. 8807-25</t>
  </si>
  <si>
    <t>SIL - Silnoproud</t>
  </si>
  <si>
    <t>SIL</t>
  </si>
  <si>
    <t>Silnoproud</t>
  </si>
  <si>
    <t>SIL 01</t>
  </si>
  <si>
    <t>Silnoproud - přenos ze samostatného rozpočtu - viz příloha</t>
  </si>
  <si>
    <t>931301815</t>
  </si>
  <si>
    <t>D-přenos - VZT -  přenos</t>
  </si>
  <si>
    <t>VZT - Vzduchotechnika</t>
  </si>
  <si>
    <t>VZT</t>
  </si>
  <si>
    <t>Vzduchotechnika</t>
  </si>
  <si>
    <t>VZT 01</t>
  </si>
  <si>
    <t>Vzduchotechnika - přenos ze samostatného rozpočtu - viz příloha</t>
  </si>
  <si>
    <t>1059293579</t>
  </si>
  <si>
    <t>E - VRN+VON</t>
  </si>
  <si>
    <t>VRN - Vedlejší rozpočtové náklady</t>
  </si>
  <si>
    <t>VON - Vedlejší ostatní náklady</t>
  </si>
  <si>
    <t>VRN</t>
  </si>
  <si>
    <t>Vedlejší rozpočtové náklady</t>
  </si>
  <si>
    <t>VRN 01</t>
  </si>
  <si>
    <t>Zařízení staveniště</t>
  </si>
  <si>
    <t>Kč</t>
  </si>
  <si>
    <t>-635645451</t>
  </si>
  <si>
    <t>VRN 02</t>
  </si>
  <si>
    <t>Provozní vlivy</t>
  </si>
  <si>
    <t>966932150</t>
  </si>
  <si>
    <t>VON</t>
  </si>
  <si>
    <t>Vedlejší ostatní náklady</t>
  </si>
  <si>
    <t>01</t>
  </si>
  <si>
    <t>Kompletační činnost dodavatele</t>
  </si>
  <si>
    <t>512</t>
  </si>
  <si>
    <t>-1443645545</t>
  </si>
  <si>
    <t>02</t>
  </si>
  <si>
    <t>Vytyčení základních směrových a výškových bodů stavby</t>
  </si>
  <si>
    <t>-881080165</t>
  </si>
  <si>
    <t>03</t>
  </si>
  <si>
    <t>Výškové a polohové vytýčení všech inženýrských sítí na staveništi a jejich ověření u správců</t>
  </si>
  <si>
    <t>1036795994</t>
  </si>
  <si>
    <t>04</t>
  </si>
  <si>
    <t>Geodetické zaměření realizovaných inženýrských sítí</t>
  </si>
  <si>
    <t>-101472328</t>
  </si>
  <si>
    <t>05</t>
  </si>
  <si>
    <t xml:space="preserve">Zpracování dokumentace skutečného provádění stavby a geodetické zaměření realizované stavby </t>
  </si>
  <si>
    <t>-1892243534</t>
  </si>
  <si>
    <t>06</t>
  </si>
  <si>
    <t>Obstarání dokladů a stanovisek veřejnoprávních orgánů a institucí</t>
  </si>
  <si>
    <t>-1240262459</t>
  </si>
  <si>
    <t>07</t>
  </si>
  <si>
    <t>Opatření k zajištění bezpečnosti účastníků realizace akce a veřejnosti (zejména zajištění staveniště, bezpečnostní tabulky,provozní řád provádění stav.prací, zabezpečení nežádoucího vstupu veřejnosti na staveniště,osvětlení výkopů)</t>
  </si>
  <si>
    <t>1524158334</t>
  </si>
  <si>
    <t>08</t>
  </si>
  <si>
    <t>Úklid dokončené stavby a jejího okolí</t>
  </si>
  <si>
    <t>1841112089</t>
  </si>
  <si>
    <t>09</t>
  </si>
  <si>
    <t>Dodávka vybavení stavby dle příslušných ČSN se zaměřením na požární ochranu objektu a staveniště při výstavbě a bezpečnost práce (hasící přístroje, výstražné tabulky, zajištění podmínek bezpečnosti a ochrany zdraví při práci )</t>
  </si>
  <si>
    <t>1481481889</t>
  </si>
  <si>
    <t>Zkoušky hutnění</t>
  </si>
  <si>
    <t>-1788695035</t>
  </si>
  <si>
    <t>Informační tabule s údaji o stavbě</t>
  </si>
  <si>
    <t>361325258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</si>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</sst>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3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77"/>
      <c r="AS2" s="377"/>
      <c r="AT2" s="377"/>
      <c r="AU2" s="377"/>
      <c r="AV2" s="377"/>
      <c r="AW2" s="377"/>
      <c r="AX2" s="377"/>
      <c r="AY2" s="377"/>
      <c r="AZ2" s="377"/>
      <c r="BA2" s="377"/>
      <c r="BB2" s="377"/>
      <c r="BC2" s="377"/>
      <c r="BD2" s="377"/>
      <c r="BE2" s="377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2" t="s">
        <v>16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9"/>
      <c r="AQ5" s="31"/>
      <c r="BE5" s="340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44" t="s">
        <v>19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9"/>
      <c r="AQ6" s="31"/>
      <c r="BE6" s="341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23</v>
      </c>
      <c r="AO7" s="29"/>
      <c r="AP7" s="29"/>
      <c r="AQ7" s="31"/>
      <c r="BE7" s="341"/>
      <c r="BS7" s="24" t="s">
        <v>8</v>
      </c>
    </row>
    <row r="8" spans="1:74" ht="14.45" customHeight="1">
      <c r="B8" s="28"/>
      <c r="C8" s="29"/>
      <c r="D8" s="37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26</v>
      </c>
      <c r="AL8" s="29"/>
      <c r="AM8" s="29"/>
      <c r="AN8" s="38" t="s">
        <v>27</v>
      </c>
      <c r="AO8" s="29"/>
      <c r="AP8" s="29"/>
      <c r="AQ8" s="31"/>
      <c r="BE8" s="341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1"/>
      <c r="BS9" s="24" t="s">
        <v>8</v>
      </c>
    </row>
    <row r="10" spans="1:74" ht="14.45" customHeight="1">
      <c r="B10" s="28"/>
      <c r="C10" s="29"/>
      <c r="D10" s="37" t="s">
        <v>28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29</v>
      </c>
      <c r="AL10" s="29"/>
      <c r="AM10" s="29"/>
      <c r="AN10" s="35" t="s">
        <v>30</v>
      </c>
      <c r="AO10" s="29"/>
      <c r="AP10" s="29"/>
      <c r="AQ10" s="31"/>
      <c r="BE10" s="341"/>
      <c r="BS10" s="24" t="s">
        <v>8</v>
      </c>
    </row>
    <row r="11" spans="1:74" ht="18.399999999999999" customHeight="1">
      <c r="B11" s="28"/>
      <c r="C11" s="29"/>
      <c r="D11" s="29"/>
      <c r="E11" s="35" t="s">
        <v>31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32</v>
      </c>
      <c r="AL11" s="29"/>
      <c r="AM11" s="29"/>
      <c r="AN11" s="35" t="s">
        <v>30</v>
      </c>
      <c r="AO11" s="29"/>
      <c r="AP11" s="29"/>
      <c r="AQ11" s="31"/>
      <c r="BE11" s="341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1"/>
      <c r="BS12" s="24" t="s">
        <v>8</v>
      </c>
    </row>
    <row r="13" spans="1:74" ht="14.45" customHeight="1">
      <c r="B13" s="28"/>
      <c r="C13" s="29"/>
      <c r="D13" s="37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29</v>
      </c>
      <c r="AL13" s="29"/>
      <c r="AM13" s="29"/>
      <c r="AN13" s="39" t="s">
        <v>34</v>
      </c>
      <c r="AO13" s="29"/>
      <c r="AP13" s="29"/>
      <c r="AQ13" s="31"/>
      <c r="BE13" s="341"/>
      <c r="BS13" s="24" t="s">
        <v>8</v>
      </c>
    </row>
    <row r="14" spans="1:74">
      <c r="B14" s="28"/>
      <c r="C14" s="29"/>
      <c r="D14" s="29"/>
      <c r="E14" s="345" t="s">
        <v>34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37" t="s">
        <v>32</v>
      </c>
      <c r="AL14" s="29"/>
      <c r="AM14" s="29"/>
      <c r="AN14" s="39" t="s">
        <v>34</v>
      </c>
      <c r="AO14" s="29"/>
      <c r="AP14" s="29"/>
      <c r="AQ14" s="31"/>
      <c r="BE14" s="341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1"/>
      <c r="BS15" s="24" t="s">
        <v>6</v>
      </c>
    </row>
    <row r="16" spans="1:74" ht="14.45" customHeight="1">
      <c r="B16" s="28"/>
      <c r="C16" s="29"/>
      <c r="D16" s="37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29</v>
      </c>
      <c r="AL16" s="29"/>
      <c r="AM16" s="29"/>
      <c r="AN16" s="35" t="s">
        <v>30</v>
      </c>
      <c r="AO16" s="29"/>
      <c r="AP16" s="29"/>
      <c r="AQ16" s="31"/>
      <c r="BE16" s="341"/>
      <c r="BS16" s="24" t="s">
        <v>6</v>
      </c>
    </row>
    <row r="17" spans="2:71" ht="18.399999999999999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32</v>
      </c>
      <c r="AL17" s="29"/>
      <c r="AM17" s="29"/>
      <c r="AN17" s="35" t="s">
        <v>30</v>
      </c>
      <c r="AO17" s="29"/>
      <c r="AP17" s="29"/>
      <c r="AQ17" s="31"/>
      <c r="BE17" s="341"/>
      <c r="BS17" s="24" t="s">
        <v>37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1"/>
      <c r="BS18" s="24" t="s">
        <v>8</v>
      </c>
    </row>
    <row r="19" spans="2:71" ht="14.45" customHeight="1">
      <c r="B19" s="28"/>
      <c r="C19" s="29"/>
      <c r="D19" s="37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1"/>
      <c r="BS19" s="24" t="s">
        <v>8</v>
      </c>
    </row>
    <row r="20" spans="2:71" ht="57" customHeight="1">
      <c r="B20" s="28"/>
      <c r="C20" s="29"/>
      <c r="D20" s="29"/>
      <c r="E20" s="347" t="s">
        <v>39</v>
      </c>
      <c r="F20" s="347"/>
      <c r="G20" s="347"/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47"/>
      <c r="W20" s="347"/>
      <c r="X20" s="347"/>
      <c r="Y20" s="347"/>
      <c r="Z20" s="347"/>
      <c r="AA20" s="347"/>
      <c r="AB20" s="347"/>
      <c r="AC20" s="347"/>
      <c r="AD20" s="347"/>
      <c r="AE20" s="347"/>
      <c r="AF20" s="347"/>
      <c r="AG20" s="347"/>
      <c r="AH20" s="347"/>
      <c r="AI20" s="347"/>
      <c r="AJ20" s="347"/>
      <c r="AK20" s="347"/>
      <c r="AL20" s="347"/>
      <c r="AM20" s="347"/>
      <c r="AN20" s="347"/>
      <c r="AO20" s="29"/>
      <c r="AP20" s="29"/>
      <c r="AQ20" s="31"/>
      <c r="BE20" s="341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1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1"/>
    </row>
    <row r="23" spans="2:71" s="1" customFormat="1" ht="25.9" customHeight="1">
      <c r="B23" s="41"/>
      <c r="C23" s="42"/>
      <c r="D23" s="43" t="s">
        <v>40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8">
        <f>ROUND(AG51,2)</f>
        <v>0</v>
      </c>
      <c r="AL23" s="349"/>
      <c r="AM23" s="349"/>
      <c r="AN23" s="349"/>
      <c r="AO23" s="349"/>
      <c r="AP23" s="42"/>
      <c r="AQ23" s="45"/>
      <c r="BE23" s="341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1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0" t="s">
        <v>41</v>
      </c>
      <c r="M25" s="350"/>
      <c r="N25" s="350"/>
      <c r="O25" s="350"/>
      <c r="P25" s="42"/>
      <c r="Q25" s="42"/>
      <c r="R25" s="42"/>
      <c r="S25" s="42"/>
      <c r="T25" s="42"/>
      <c r="U25" s="42"/>
      <c r="V25" s="42"/>
      <c r="W25" s="350" t="s">
        <v>42</v>
      </c>
      <c r="X25" s="350"/>
      <c r="Y25" s="350"/>
      <c r="Z25" s="350"/>
      <c r="AA25" s="350"/>
      <c r="AB25" s="350"/>
      <c r="AC25" s="350"/>
      <c r="AD25" s="350"/>
      <c r="AE25" s="350"/>
      <c r="AF25" s="42"/>
      <c r="AG25" s="42"/>
      <c r="AH25" s="42"/>
      <c r="AI25" s="42"/>
      <c r="AJ25" s="42"/>
      <c r="AK25" s="350" t="s">
        <v>43</v>
      </c>
      <c r="AL25" s="350"/>
      <c r="AM25" s="350"/>
      <c r="AN25" s="350"/>
      <c r="AO25" s="350"/>
      <c r="AP25" s="42"/>
      <c r="AQ25" s="45"/>
      <c r="BE25" s="341"/>
    </row>
    <row r="26" spans="2:71" s="2" customFormat="1" ht="14.45" customHeight="1">
      <c r="B26" s="47"/>
      <c r="C26" s="48"/>
      <c r="D26" s="49" t="s">
        <v>44</v>
      </c>
      <c r="E26" s="48"/>
      <c r="F26" s="49" t="s">
        <v>45</v>
      </c>
      <c r="G26" s="48"/>
      <c r="H26" s="48"/>
      <c r="I26" s="48"/>
      <c r="J26" s="48"/>
      <c r="K26" s="48"/>
      <c r="L26" s="351">
        <v>0.21</v>
      </c>
      <c r="M26" s="352"/>
      <c r="N26" s="352"/>
      <c r="O26" s="352"/>
      <c r="P26" s="48"/>
      <c r="Q26" s="48"/>
      <c r="R26" s="48"/>
      <c r="S26" s="48"/>
      <c r="T26" s="48"/>
      <c r="U26" s="48"/>
      <c r="V26" s="48"/>
      <c r="W26" s="353">
        <f>ROUND(AZ51,2)</f>
        <v>0</v>
      </c>
      <c r="X26" s="352"/>
      <c r="Y26" s="352"/>
      <c r="Z26" s="352"/>
      <c r="AA26" s="352"/>
      <c r="AB26" s="352"/>
      <c r="AC26" s="352"/>
      <c r="AD26" s="352"/>
      <c r="AE26" s="352"/>
      <c r="AF26" s="48"/>
      <c r="AG26" s="48"/>
      <c r="AH26" s="48"/>
      <c r="AI26" s="48"/>
      <c r="AJ26" s="48"/>
      <c r="AK26" s="353">
        <f>ROUND(AV51,2)</f>
        <v>0</v>
      </c>
      <c r="AL26" s="352"/>
      <c r="AM26" s="352"/>
      <c r="AN26" s="352"/>
      <c r="AO26" s="352"/>
      <c r="AP26" s="48"/>
      <c r="AQ26" s="50"/>
      <c r="BE26" s="341"/>
    </row>
    <row r="27" spans="2:71" s="2" customFormat="1" ht="14.45" customHeight="1">
      <c r="B27" s="47"/>
      <c r="C27" s="48"/>
      <c r="D27" s="48"/>
      <c r="E27" s="48"/>
      <c r="F27" s="49" t="s">
        <v>46</v>
      </c>
      <c r="G27" s="48"/>
      <c r="H27" s="48"/>
      <c r="I27" s="48"/>
      <c r="J27" s="48"/>
      <c r="K27" s="48"/>
      <c r="L27" s="351">
        <v>0.15</v>
      </c>
      <c r="M27" s="352"/>
      <c r="N27" s="352"/>
      <c r="O27" s="352"/>
      <c r="P27" s="48"/>
      <c r="Q27" s="48"/>
      <c r="R27" s="48"/>
      <c r="S27" s="48"/>
      <c r="T27" s="48"/>
      <c r="U27" s="48"/>
      <c r="V27" s="48"/>
      <c r="W27" s="353">
        <f>ROUND(BA51,2)</f>
        <v>0</v>
      </c>
      <c r="X27" s="352"/>
      <c r="Y27" s="352"/>
      <c r="Z27" s="352"/>
      <c r="AA27" s="352"/>
      <c r="AB27" s="352"/>
      <c r="AC27" s="352"/>
      <c r="AD27" s="352"/>
      <c r="AE27" s="352"/>
      <c r="AF27" s="48"/>
      <c r="AG27" s="48"/>
      <c r="AH27" s="48"/>
      <c r="AI27" s="48"/>
      <c r="AJ27" s="48"/>
      <c r="AK27" s="353">
        <f>ROUND(AW51,2)</f>
        <v>0</v>
      </c>
      <c r="AL27" s="352"/>
      <c r="AM27" s="352"/>
      <c r="AN27" s="352"/>
      <c r="AO27" s="352"/>
      <c r="AP27" s="48"/>
      <c r="AQ27" s="50"/>
      <c r="BE27" s="341"/>
    </row>
    <row r="28" spans="2:71" s="2" customFormat="1" ht="14.45" hidden="1" customHeight="1">
      <c r="B28" s="47"/>
      <c r="C28" s="48"/>
      <c r="D28" s="48"/>
      <c r="E28" s="48"/>
      <c r="F28" s="49" t="s">
        <v>47</v>
      </c>
      <c r="G28" s="48"/>
      <c r="H28" s="48"/>
      <c r="I28" s="48"/>
      <c r="J28" s="48"/>
      <c r="K28" s="48"/>
      <c r="L28" s="351">
        <v>0.21</v>
      </c>
      <c r="M28" s="352"/>
      <c r="N28" s="352"/>
      <c r="O28" s="352"/>
      <c r="P28" s="48"/>
      <c r="Q28" s="48"/>
      <c r="R28" s="48"/>
      <c r="S28" s="48"/>
      <c r="T28" s="48"/>
      <c r="U28" s="48"/>
      <c r="V28" s="48"/>
      <c r="W28" s="353">
        <f>ROUND(BB51,2)</f>
        <v>0</v>
      </c>
      <c r="X28" s="352"/>
      <c r="Y28" s="352"/>
      <c r="Z28" s="352"/>
      <c r="AA28" s="352"/>
      <c r="AB28" s="352"/>
      <c r="AC28" s="352"/>
      <c r="AD28" s="352"/>
      <c r="AE28" s="352"/>
      <c r="AF28" s="48"/>
      <c r="AG28" s="48"/>
      <c r="AH28" s="48"/>
      <c r="AI28" s="48"/>
      <c r="AJ28" s="48"/>
      <c r="AK28" s="353">
        <v>0</v>
      </c>
      <c r="AL28" s="352"/>
      <c r="AM28" s="352"/>
      <c r="AN28" s="352"/>
      <c r="AO28" s="352"/>
      <c r="AP28" s="48"/>
      <c r="AQ28" s="50"/>
      <c r="BE28" s="341"/>
    </row>
    <row r="29" spans="2:71" s="2" customFormat="1" ht="14.45" hidden="1" customHeight="1">
      <c r="B29" s="47"/>
      <c r="C29" s="48"/>
      <c r="D29" s="48"/>
      <c r="E29" s="48"/>
      <c r="F29" s="49" t="s">
        <v>48</v>
      </c>
      <c r="G29" s="48"/>
      <c r="H29" s="48"/>
      <c r="I29" s="48"/>
      <c r="J29" s="48"/>
      <c r="K29" s="48"/>
      <c r="L29" s="351">
        <v>0.15</v>
      </c>
      <c r="M29" s="352"/>
      <c r="N29" s="352"/>
      <c r="O29" s="352"/>
      <c r="P29" s="48"/>
      <c r="Q29" s="48"/>
      <c r="R29" s="48"/>
      <c r="S29" s="48"/>
      <c r="T29" s="48"/>
      <c r="U29" s="48"/>
      <c r="V29" s="48"/>
      <c r="W29" s="353">
        <f>ROUND(BC51,2)</f>
        <v>0</v>
      </c>
      <c r="X29" s="352"/>
      <c r="Y29" s="352"/>
      <c r="Z29" s="352"/>
      <c r="AA29" s="352"/>
      <c r="AB29" s="352"/>
      <c r="AC29" s="352"/>
      <c r="AD29" s="352"/>
      <c r="AE29" s="352"/>
      <c r="AF29" s="48"/>
      <c r="AG29" s="48"/>
      <c r="AH29" s="48"/>
      <c r="AI29" s="48"/>
      <c r="AJ29" s="48"/>
      <c r="AK29" s="353">
        <v>0</v>
      </c>
      <c r="AL29" s="352"/>
      <c r="AM29" s="352"/>
      <c r="AN29" s="352"/>
      <c r="AO29" s="352"/>
      <c r="AP29" s="48"/>
      <c r="AQ29" s="50"/>
      <c r="BE29" s="341"/>
    </row>
    <row r="30" spans="2:71" s="2" customFormat="1" ht="14.45" hidden="1" customHeight="1">
      <c r="B30" s="47"/>
      <c r="C30" s="48"/>
      <c r="D30" s="48"/>
      <c r="E30" s="48"/>
      <c r="F30" s="49" t="s">
        <v>49</v>
      </c>
      <c r="G30" s="48"/>
      <c r="H30" s="48"/>
      <c r="I30" s="48"/>
      <c r="J30" s="48"/>
      <c r="K30" s="48"/>
      <c r="L30" s="351">
        <v>0</v>
      </c>
      <c r="M30" s="352"/>
      <c r="N30" s="352"/>
      <c r="O30" s="352"/>
      <c r="P30" s="48"/>
      <c r="Q30" s="48"/>
      <c r="R30" s="48"/>
      <c r="S30" s="48"/>
      <c r="T30" s="48"/>
      <c r="U30" s="48"/>
      <c r="V30" s="48"/>
      <c r="W30" s="353">
        <f>ROUND(BD51,2)</f>
        <v>0</v>
      </c>
      <c r="X30" s="352"/>
      <c r="Y30" s="352"/>
      <c r="Z30" s="352"/>
      <c r="AA30" s="352"/>
      <c r="AB30" s="352"/>
      <c r="AC30" s="352"/>
      <c r="AD30" s="352"/>
      <c r="AE30" s="352"/>
      <c r="AF30" s="48"/>
      <c r="AG30" s="48"/>
      <c r="AH30" s="48"/>
      <c r="AI30" s="48"/>
      <c r="AJ30" s="48"/>
      <c r="AK30" s="353">
        <v>0</v>
      </c>
      <c r="AL30" s="352"/>
      <c r="AM30" s="352"/>
      <c r="AN30" s="352"/>
      <c r="AO30" s="352"/>
      <c r="AP30" s="48"/>
      <c r="AQ30" s="50"/>
      <c r="BE30" s="341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1"/>
    </row>
    <row r="32" spans="2:71" s="1" customFormat="1" ht="25.9" customHeight="1">
      <c r="B32" s="41"/>
      <c r="C32" s="51"/>
      <c r="D32" s="52" t="s">
        <v>50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51</v>
      </c>
      <c r="U32" s="53"/>
      <c r="V32" s="53"/>
      <c r="W32" s="53"/>
      <c r="X32" s="354" t="s">
        <v>52</v>
      </c>
      <c r="Y32" s="355"/>
      <c r="Z32" s="355"/>
      <c r="AA32" s="355"/>
      <c r="AB32" s="355"/>
      <c r="AC32" s="53"/>
      <c r="AD32" s="53"/>
      <c r="AE32" s="53"/>
      <c r="AF32" s="53"/>
      <c r="AG32" s="53"/>
      <c r="AH32" s="53"/>
      <c r="AI32" s="53"/>
      <c r="AJ32" s="53"/>
      <c r="AK32" s="356">
        <f>SUM(AK23:AK30)</f>
        <v>0</v>
      </c>
      <c r="AL32" s="355"/>
      <c r="AM32" s="355"/>
      <c r="AN32" s="355"/>
      <c r="AO32" s="357"/>
      <c r="AP32" s="51"/>
      <c r="AQ32" s="55"/>
      <c r="BE32" s="341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53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TV17-051sk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8" t="str">
        <f>K6</f>
        <v>B1702 Sanace objektu ZŠ Litvínov - Hamr, č.p.220, ul. Mládežnická - škola</v>
      </c>
      <c r="M42" s="359"/>
      <c r="N42" s="359"/>
      <c r="O42" s="359"/>
      <c r="P42" s="359"/>
      <c r="Q42" s="359"/>
      <c r="R42" s="359"/>
      <c r="S42" s="359"/>
      <c r="T42" s="359"/>
      <c r="U42" s="359"/>
      <c r="V42" s="359"/>
      <c r="W42" s="359"/>
      <c r="X42" s="359"/>
      <c r="Y42" s="359"/>
      <c r="Z42" s="359"/>
      <c r="AA42" s="359"/>
      <c r="AB42" s="359"/>
      <c r="AC42" s="359"/>
      <c r="AD42" s="359"/>
      <c r="AE42" s="359"/>
      <c r="AF42" s="359"/>
      <c r="AG42" s="359"/>
      <c r="AH42" s="359"/>
      <c r="AI42" s="359"/>
      <c r="AJ42" s="359"/>
      <c r="AK42" s="359"/>
      <c r="AL42" s="359"/>
      <c r="AM42" s="359"/>
      <c r="AN42" s="359"/>
      <c r="AO42" s="359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24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Litvínov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26</v>
      </c>
      <c r="AJ44" s="63"/>
      <c r="AK44" s="63"/>
      <c r="AL44" s="63"/>
      <c r="AM44" s="360" t="str">
        <f>IF(AN8= "","",AN8)</f>
        <v>10. 11. 2017</v>
      </c>
      <c r="AN44" s="360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28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Litvínov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61" t="str">
        <f>IF(E17="","",E17)</f>
        <v>BPO spol. s r.o.,Lidická 1239,36317 OSTROV</v>
      </c>
      <c r="AN46" s="361"/>
      <c r="AO46" s="361"/>
      <c r="AP46" s="361"/>
      <c r="AQ46" s="63"/>
      <c r="AR46" s="61"/>
      <c r="AS46" s="362" t="s">
        <v>54</v>
      </c>
      <c r="AT46" s="363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64"/>
      <c r="AT47" s="365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66"/>
      <c r="AT48" s="367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8" t="s">
        <v>55</v>
      </c>
      <c r="D49" s="369"/>
      <c r="E49" s="369"/>
      <c r="F49" s="369"/>
      <c r="G49" s="369"/>
      <c r="H49" s="79"/>
      <c r="I49" s="370" t="s">
        <v>56</v>
      </c>
      <c r="J49" s="369"/>
      <c r="K49" s="369"/>
      <c r="L49" s="369"/>
      <c r="M49" s="369"/>
      <c r="N49" s="369"/>
      <c r="O49" s="369"/>
      <c r="P49" s="369"/>
      <c r="Q49" s="369"/>
      <c r="R49" s="369"/>
      <c r="S49" s="369"/>
      <c r="T49" s="369"/>
      <c r="U49" s="369"/>
      <c r="V49" s="369"/>
      <c r="W49" s="369"/>
      <c r="X49" s="369"/>
      <c r="Y49" s="369"/>
      <c r="Z49" s="369"/>
      <c r="AA49" s="369"/>
      <c r="AB49" s="369"/>
      <c r="AC49" s="369"/>
      <c r="AD49" s="369"/>
      <c r="AE49" s="369"/>
      <c r="AF49" s="369"/>
      <c r="AG49" s="371" t="s">
        <v>57</v>
      </c>
      <c r="AH49" s="369"/>
      <c r="AI49" s="369"/>
      <c r="AJ49" s="369"/>
      <c r="AK49" s="369"/>
      <c r="AL49" s="369"/>
      <c r="AM49" s="369"/>
      <c r="AN49" s="370" t="s">
        <v>58</v>
      </c>
      <c r="AO49" s="369"/>
      <c r="AP49" s="369"/>
      <c r="AQ49" s="80" t="s">
        <v>59</v>
      </c>
      <c r="AR49" s="61"/>
      <c r="AS49" s="81" t="s">
        <v>60</v>
      </c>
      <c r="AT49" s="82" t="s">
        <v>61</v>
      </c>
      <c r="AU49" s="82" t="s">
        <v>62</v>
      </c>
      <c r="AV49" s="82" t="s">
        <v>63</v>
      </c>
      <c r="AW49" s="82" t="s">
        <v>64</v>
      </c>
      <c r="AX49" s="82" t="s">
        <v>65</v>
      </c>
      <c r="AY49" s="82" t="s">
        <v>66</v>
      </c>
      <c r="AZ49" s="82" t="s">
        <v>67</v>
      </c>
      <c r="BA49" s="82" t="s">
        <v>68</v>
      </c>
      <c r="BB49" s="82" t="s">
        <v>69</v>
      </c>
      <c r="BC49" s="82" t="s">
        <v>70</v>
      </c>
      <c r="BD49" s="83" t="s">
        <v>71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72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75">
        <f>ROUND(SUM(AG52:AG56),2)</f>
        <v>0</v>
      </c>
      <c r="AH51" s="375"/>
      <c r="AI51" s="375"/>
      <c r="AJ51" s="375"/>
      <c r="AK51" s="375"/>
      <c r="AL51" s="375"/>
      <c r="AM51" s="375"/>
      <c r="AN51" s="376">
        <f t="shared" ref="AN51:AN56" si="0">SUM(AG51,AT51)</f>
        <v>0</v>
      </c>
      <c r="AO51" s="376"/>
      <c r="AP51" s="376"/>
      <c r="AQ51" s="89" t="s">
        <v>30</v>
      </c>
      <c r="AR51" s="71"/>
      <c r="AS51" s="90">
        <f>ROUND(SUM(AS52:AS56),2)</f>
        <v>0</v>
      </c>
      <c r="AT51" s="91">
        <f t="shared" ref="AT51:AT56" si="1">ROUND(SUM(AV51:AW51),2)</f>
        <v>0</v>
      </c>
      <c r="AU51" s="92">
        <f>ROUND(SUM(AU52:AU56),5)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ROUND(SUM(AZ52:AZ56),2)</f>
        <v>0</v>
      </c>
      <c r="BA51" s="91">
        <f>ROUND(SUM(BA52:BA56),2)</f>
        <v>0</v>
      </c>
      <c r="BB51" s="91">
        <f>ROUND(SUM(BB52:BB56),2)</f>
        <v>0</v>
      </c>
      <c r="BC51" s="91">
        <f>ROUND(SUM(BC52:BC56),2)</f>
        <v>0</v>
      </c>
      <c r="BD51" s="93">
        <f>ROUND(SUM(BD52:BD56),2)</f>
        <v>0</v>
      </c>
      <c r="BS51" s="94" t="s">
        <v>73</v>
      </c>
      <c r="BT51" s="94" t="s">
        <v>74</v>
      </c>
      <c r="BU51" s="95" t="s">
        <v>75</v>
      </c>
      <c r="BV51" s="94" t="s">
        <v>76</v>
      </c>
      <c r="BW51" s="94" t="s">
        <v>7</v>
      </c>
      <c r="BX51" s="94" t="s">
        <v>77</v>
      </c>
      <c r="CL51" s="94" t="s">
        <v>21</v>
      </c>
    </row>
    <row r="52" spans="1:91" s="5" customFormat="1" ht="16.5" customHeight="1">
      <c r="A52" s="96" t="s">
        <v>78</v>
      </c>
      <c r="B52" s="97"/>
      <c r="C52" s="98"/>
      <c r="D52" s="374" t="s">
        <v>79</v>
      </c>
      <c r="E52" s="374"/>
      <c r="F52" s="374"/>
      <c r="G52" s="374"/>
      <c r="H52" s="374"/>
      <c r="I52" s="99"/>
      <c r="J52" s="374" t="s">
        <v>80</v>
      </c>
      <c r="K52" s="374"/>
      <c r="L52" s="374"/>
      <c r="M52" s="374"/>
      <c r="N52" s="374"/>
      <c r="O52" s="374"/>
      <c r="P52" s="374"/>
      <c r="Q52" s="374"/>
      <c r="R52" s="374"/>
      <c r="S52" s="374"/>
      <c r="T52" s="374"/>
      <c r="U52" s="374"/>
      <c r="V52" s="374"/>
      <c r="W52" s="374"/>
      <c r="X52" s="374"/>
      <c r="Y52" s="374"/>
      <c r="Z52" s="374"/>
      <c r="AA52" s="374"/>
      <c r="AB52" s="374"/>
      <c r="AC52" s="374"/>
      <c r="AD52" s="374"/>
      <c r="AE52" s="374"/>
      <c r="AF52" s="374"/>
      <c r="AG52" s="372">
        <f>'A - Stavební část'!J27</f>
        <v>0</v>
      </c>
      <c r="AH52" s="373"/>
      <c r="AI52" s="373"/>
      <c r="AJ52" s="373"/>
      <c r="AK52" s="373"/>
      <c r="AL52" s="373"/>
      <c r="AM52" s="373"/>
      <c r="AN52" s="372">
        <f t="shared" si="0"/>
        <v>0</v>
      </c>
      <c r="AO52" s="373"/>
      <c r="AP52" s="373"/>
      <c r="AQ52" s="100" t="s">
        <v>81</v>
      </c>
      <c r="AR52" s="101"/>
      <c r="AS52" s="102">
        <v>0</v>
      </c>
      <c r="AT52" s="103">
        <f t="shared" si="1"/>
        <v>0</v>
      </c>
      <c r="AU52" s="104">
        <f>'A - Stavební část'!P111</f>
        <v>0</v>
      </c>
      <c r="AV52" s="103">
        <f>'A - Stavební část'!J30</f>
        <v>0</v>
      </c>
      <c r="AW52" s="103">
        <f>'A - Stavební část'!J31</f>
        <v>0</v>
      </c>
      <c r="AX52" s="103">
        <f>'A - Stavební část'!J32</f>
        <v>0</v>
      </c>
      <c r="AY52" s="103">
        <f>'A - Stavební část'!J33</f>
        <v>0</v>
      </c>
      <c r="AZ52" s="103">
        <f>'A - Stavební část'!F30</f>
        <v>0</v>
      </c>
      <c r="BA52" s="103">
        <f>'A - Stavební část'!F31</f>
        <v>0</v>
      </c>
      <c r="BB52" s="103">
        <f>'A - Stavební část'!F32</f>
        <v>0</v>
      </c>
      <c r="BC52" s="103">
        <f>'A - Stavební část'!F33</f>
        <v>0</v>
      </c>
      <c r="BD52" s="105">
        <f>'A - Stavební část'!F34</f>
        <v>0</v>
      </c>
      <c r="BT52" s="106" t="s">
        <v>82</v>
      </c>
      <c r="BV52" s="106" t="s">
        <v>76</v>
      </c>
      <c r="BW52" s="106" t="s">
        <v>83</v>
      </c>
      <c r="BX52" s="106" t="s">
        <v>7</v>
      </c>
      <c r="CL52" s="106" t="s">
        <v>21</v>
      </c>
      <c r="CM52" s="106" t="s">
        <v>84</v>
      </c>
    </row>
    <row r="53" spans="1:91" s="5" customFormat="1" ht="16.5" customHeight="1">
      <c r="A53" s="96" t="s">
        <v>78</v>
      </c>
      <c r="B53" s="97"/>
      <c r="C53" s="98"/>
      <c r="D53" s="374" t="s">
        <v>85</v>
      </c>
      <c r="E53" s="374"/>
      <c r="F53" s="374"/>
      <c r="G53" s="374"/>
      <c r="H53" s="374"/>
      <c r="I53" s="99"/>
      <c r="J53" s="374" t="s">
        <v>86</v>
      </c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374"/>
      <c r="V53" s="374"/>
      <c r="W53" s="374"/>
      <c r="X53" s="374"/>
      <c r="Y53" s="374"/>
      <c r="Z53" s="374"/>
      <c r="AA53" s="374"/>
      <c r="AB53" s="374"/>
      <c r="AC53" s="374"/>
      <c r="AD53" s="374"/>
      <c r="AE53" s="374"/>
      <c r="AF53" s="374"/>
      <c r="AG53" s="372">
        <f>'B - ZTI'!J27</f>
        <v>0</v>
      </c>
      <c r="AH53" s="373"/>
      <c r="AI53" s="373"/>
      <c r="AJ53" s="373"/>
      <c r="AK53" s="373"/>
      <c r="AL53" s="373"/>
      <c r="AM53" s="373"/>
      <c r="AN53" s="372">
        <f t="shared" si="0"/>
        <v>0</v>
      </c>
      <c r="AO53" s="373"/>
      <c r="AP53" s="373"/>
      <c r="AQ53" s="100" t="s">
        <v>81</v>
      </c>
      <c r="AR53" s="101"/>
      <c r="AS53" s="102">
        <v>0</v>
      </c>
      <c r="AT53" s="103">
        <f t="shared" si="1"/>
        <v>0</v>
      </c>
      <c r="AU53" s="104">
        <f>'B - ZTI'!P87</f>
        <v>0</v>
      </c>
      <c r="AV53" s="103">
        <f>'B - ZTI'!J30</f>
        <v>0</v>
      </c>
      <c r="AW53" s="103">
        <f>'B - ZTI'!J31</f>
        <v>0</v>
      </c>
      <c r="AX53" s="103">
        <f>'B - ZTI'!J32</f>
        <v>0</v>
      </c>
      <c r="AY53" s="103">
        <f>'B - ZTI'!J33</f>
        <v>0</v>
      </c>
      <c r="AZ53" s="103">
        <f>'B - ZTI'!F30</f>
        <v>0</v>
      </c>
      <c r="BA53" s="103">
        <f>'B - ZTI'!F31</f>
        <v>0</v>
      </c>
      <c r="BB53" s="103">
        <f>'B - ZTI'!F32</f>
        <v>0</v>
      </c>
      <c r="BC53" s="103">
        <f>'B - ZTI'!F33</f>
        <v>0</v>
      </c>
      <c r="BD53" s="105">
        <f>'B - ZTI'!F34</f>
        <v>0</v>
      </c>
      <c r="BT53" s="106" t="s">
        <v>82</v>
      </c>
      <c r="BV53" s="106" t="s">
        <v>76</v>
      </c>
      <c r="BW53" s="106" t="s">
        <v>87</v>
      </c>
      <c r="BX53" s="106" t="s">
        <v>7</v>
      </c>
      <c r="CL53" s="106" t="s">
        <v>21</v>
      </c>
      <c r="CM53" s="106" t="s">
        <v>84</v>
      </c>
    </row>
    <row r="54" spans="1:91" s="5" customFormat="1" ht="31.5" customHeight="1">
      <c r="A54" s="96" t="s">
        <v>78</v>
      </c>
      <c r="B54" s="97"/>
      <c r="C54" s="98"/>
      <c r="D54" s="374" t="s">
        <v>88</v>
      </c>
      <c r="E54" s="374"/>
      <c r="F54" s="374"/>
      <c r="G54" s="374"/>
      <c r="H54" s="374"/>
      <c r="I54" s="99"/>
      <c r="J54" s="374" t="s">
        <v>89</v>
      </c>
      <c r="K54" s="374"/>
      <c r="L54" s="374"/>
      <c r="M54" s="374"/>
      <c r="N54" s="374"/>
      <c r="O54" s="374"/>
      <c r="P54" s="374"/>
      <c r="Q54" s="374"/>
      <c r="R54" s="374"/>
      <c r="S54" s="374"/>
      <c r="T54" s="374"/>
      <c r="U54" s="374"/>
      <c r="V54" s="374"/>
      <c r="W54" s="374"/>
      <c r="X54" s="374"/>
      <c r="Y54" s="374"/>
      <c r="Z54" s="374"/>
      <c r="AA54" s="374"/>
      <c r="AB54" s="374"/>
      <c r="AC54" s="374"/>
      <c r="AD54" s="374"/>
      <c r="AE54" s="374"/>
      <c r="AF54" s="374"/>
      <c r="AG54" s="372">
        <f>'C-přenos - Silnoproud - p...'!J27</f>
        <v>0</v>
      </c>
      <c r="AH54" s="373"/>
      <c r="AI54" s="373"/>
      <c r="AJ54" s="373"/>
      <c r="AK54" s="373"/>
      <c r="AL54" s="373"/>
      <c r="AM54" s="373"/>
      <c r="AN54" s="372">
        <f t="shared" si="0"/>
        <v>0</v>
      </c>
      <c r="AO54" s="373"/>
      <c r="AP54" s="373"/>
      <c r="AQ54" s="100" t="s">
        <v>81</v>
      </c>
      <c r="AR54" s="101"/>
      <c r="AS54" s="102">
        <v>0</v>
      </c>
      <c r="AT54" s="103">
        <f t="shared" si="1"/>
        <v>0</v>
      </c>
      <c r="AU54" s="104">
        <f>'C-přenos - Silnoproud - p...'!P77</f>
        <v>0</v>
      </c>
      <c r="AV54" s="103">
        <f>'C-přenos - Silnoproud - p...'!J30</f>
        <v>0</v>
      </c>
      <c r="AW54" s="103">
        <f>'C-přenos - Silnoproud - p...'!J31</f>
        <v>0</v>
      </c>
      <c r="AX54" s="103">
        <f>'C-přenos - Silnoproud - p...'!J32</f>
        <v>0</v>
      </c>
      <c r="AY54" s="103">
        <f>'C-přenos - Silnoproud - p...'!J33</f>
        <v>0</v>
      </c>
      <c r="AZ54" s="103">
        <f>'C-přenos - Silnoproud - p...'!F30</f>
        <v>0</v>
      </c>
      <c r="BA54" s="103">
        <f>'C-přenos - Silnoproud - p...'!F31</f>
        <v>0</v>
      </c>
      <c r="BB54" s="103">
        <f>'C-přenos - Silnoproud - p...'!F32</f>
        <v>0</v>
      </c>
      <c r="BC54" s="103">
        <f>'C-přenos - Silnoproud - p...'!F33</f>
        <v>0</v>
      </c>
      <c r="BD54" s="105">
        <f>'C-přenos - Silnoproud - p...'!F34</f>
        <v>0</v>
      </c>
      <c r="BT54" s="106" t="s">
        <v>82</v>
      </c>
      <c r="BV54" s="106" t="s">
        <v>76</v>
      </c>
      <c r="BW54" s="106" t="s">
        <v>90</v>
      </c>
      <c r="BX54" s="106" t="s">
        <v>7</v>
      </c>
      <c r="CL54" s="106" t="s">
        <v>21</v>
      </c>
      <c r="CM54" s="106" t="s">
        <v>84</v>
      </c>
    </row>
    <row r="55" spans="1:91" s="5" customFormat="1" ht="31.5" customHeight="1">
      <c r="A55" s="96" t="s">
        <v>78</v>
      </c>
      <c r="B55" s="97"/>
      <c r="C55" s="98"/>
      <c r="D55" s="374" t="s">
        <v>91</v>
      </c>
      <c r="E55" s="374"/>
      <c r="F55" s="374"/>
      <c r="G55" s="374"/>
      <c r="H55" s="374"/>
      <c r="I55" s="99"/>
      <c r="J55" s="374" t="s">
        <v>92</v>
      </c>
      <c r="K55" s="374"/>
      <c r="L55" s="374"/>
      <c r="M55" s="374"/>
      <c r="N55" s="374"/>
      <c r="O55" s="374"/>
      <c r="P55" s="374"/>
      <c r="Q55" s="374"/>
      <c r="R55" s="374"/>
      <c r="S55" s="374"/>
      <c r="T55" s="374"/>
      <c r="U55" s="374"/>
      <c r="V55" s="374"/>
      <c r="W55" s="374"/>
      <c r="X55" s="374"/>
      <c r="Y55" s="374"/>
      <c r="Z55" s="374"/>
      <c r="AA55" s="374"/>
      <c r="AB55" s="374"/>
      <c r="AC55" s="374"/>
      <c r="AD55" s="374"/>
      <c r="AE55" s="374"/>
      <c r="AF55" s="374"/>
      <c r="AG55" s="372">
        <f>'D-přenos - VZT -  přenos'!J27</f>
        <v>0</v>
      </c>
      <c r="AH55" s="373"/>
      <c r="AI55" s="373"/>
      <c r="AJ55" s="373"/>
      <c r="AK55" s="373"/>
      <c r="AL55" s="373"/>
      <c r="AM55" s="373"/>
      <c r="AN55" s="372">
        <f t="shared" si="0"/>
        <v>0</v>
      </c>
      <c r="AO55" s="373"/>
      <c r="AP55" s="373"/>
      <c r="AQ55" s="100" t="s">
        <v>81</v>
      </c>
      <c r="AR55" s="101"/>
      <c r="AS55" s="102">
        <v>0</v>
      </c>
      <c r="AT55" s="103">
        <f t="shared" si="1"/>
        <v>0</v>
      </c>
      <c r="AU55" s="104">
        <f>'D-přenos - VZT -  přenos'!P77</f>
        <v>0</v>
      </c>
      <c r="AV55" s="103">
        <f>'D-přenos - VZT -  přenos'!J30</f>
        <v>0</v>
      </c>
      <c r="AW55" s="103">
        <f>'D-přenos - VZT -  přenos'!J31</f>
        <v>0</v>
      </c>
      <c r="AX55" s="103">
        <f>'D-přenos - VZT -  přenos'!J32</f>
        <v>0</v>
      </c>
      <c r="AY55" s="103">
        <f>'D-přenos - VZT -  přenos'!J33</f>
        <v>0</v>
      </c>
      <c r="AZ55" s="103">
        <f>'D-přenos - VZT -  přenos'!F30</f>
        <v>0</v>
      </c>
      <c r="BA55" s="103">
        <f>'D-přenos - VZT -  přenos'!F31</f>
        <v>0</v>
      </c>
      <c r="BB55" s="103">
        <f>'D-přenos - VZT -  přenos'!F32</f>
        <v>0</v>
      </c>
      <c r="BC55" s="103">
        <f>'D-přenos - VZT -  přenos'!F33</f>
        <v>0</v>
      </c>
      <c r="BD55" s="105">
        <f>'D-přenos - VZT -  přenos'!F34</f>
        <v>0</v>
      </c>
      <c r="BT55" s="106" t="s">
        <v>82</v>
      </c>
      <c r="BV55" s="106" t="s">
        <v>76</v>
      </c>
      <c r="BW55" s="106" t="s">
        <v>93</v>
      </c>
      <c r="BX55" s="106" t="s">
        <v>7</v>
      </c>
      <c r="CL55" s="106" t="s">
        <v>21</v>
      </c>
      <c r="CM55" s="106" t="s">
        <v>84</v>
      </c>
    </row>
    <row r="56" spans="1:91" s="5" customFormat="1" ht="16.5" customHeight="1">
      <c r="A56" s="96" t="s">
        <v>78</v>
      </c>
      <c r="B56" s="97"/>
      <c r="C56" s="98"/>
      <c r="D56" s="374" t="s">
        <v>94</v>
      </c>
      <c r="E56" s="374"/>
      <c r="F56" s="374"/>
      <c r="G56" s="374"/>
      <c r="H56" s="374"/>
      <c r="I56" s="99"/>
      <c r="J56" s="374" t="s">
        <v>95</v>
      </c>
      <c r="K56" s="374"/>
      <c r="L56" s="374"/>
      <c r="M56" s="374"/>
      <c r="N56" s="374"/>
      <c r="O56" s="374"/>
      <c r="P56" s="374"/>
      <c r="Q56" s="374"/>
      <c r="R56" s="374"/>
      <c r="S56" s="374"/>
      <c r="T56" s="374"/>
      <c r="U56" s="374"/>
      <c r="V56" s="374"/>
      <c r="W56" s="374"/>
      <c r="X56" s="374"/>
      <c r="Y56" s="374"/>
      <c r="Z56" s="374"/>
      <c r="AA56" s="374"/>
      <c r="AB56" s="374"/>
      <c r="AC56" s="374"/>
      <c r="AD56" s="374"/>
      <c r="AE56" s="374"/>
      <c r="AF56" s="374"/>
      <c r="AG56" s="372">
        <f>'E - VRN+VON'!J27</f>
        <v>0</v>
      </c>
      <c r="AH56" s="373"/>
      <c r="AI56" s="373"/>
      <c r="AJ56" s="373"/>
      <c r="AK56" s="373"/>
      <c r="AL56" s="373"/>
      <c r="AM56" s="373"/>
      <c r="AN56" s="372">
        <f t="shared" si="0"/>
        <v>0</v>
      </c>
      <c r="AO56" s="373"/>
      <c r="AP56" s="373"/>
      <c r="AQ56" s="100" t="s">
        <v>81</v>
      </c>
      <c r="AR56" s="101"/>
      <c r="AS56" s="107">
        <v>0</v>
      </c>
      <c r="AT56" s="108">
        <f t="shared" si="1"/>
        <v>0</v>
      </c>
      <c r="AU56" s="109">
        <f>'E - VRN+VON'!P78</f>
        <v>0</v>
      </c>
      <c r="AV56" s="108">
        <f>'E - VRN+VON'!J30</f>
        <v>0</v>
      </c>
      <c r="AW56" s="108">
        <f>'E - VRN+VON'!J31</f>
        <v>0</v>
      </c>
      <c r="AX56" s="108">
        <f>'E - VRN+VON'!J32</f>
        <v>0</v>
      </c>
      <c r="AY56" s="108">
        <f>'E - VRN+VON'!J33</f>
        <v>0</v>
      </c>
      <c r="AZ56" s="108">
        <f>'E - VRN+VON'!F30</f>
        <v>0</v>
      </c>
      <c r="BA56" s="108">
        <f>'E - VRN+VON'!F31</f>
        <v>0</v>
      </c>
      <c r="BB56" s="108">
        <f>'E - VRN+VON'!F32</f>
        <v>0</v>
      </c>
      <c r="BC56" s="108">
        <f>'E - VRN+VON'!F33</f>
        <v>0</v>
      </c>
      <c r="BD56" s="110">
        <f>'E - VRN+VON'!F34</f>
        <v>0</v>
      </c>
      <c r="BT56" s="106" t="s">
        <v>82</v>
      </c>
      <c r="BV56" s="106" t="s">
        <v>76</v>
      </c>
      <c r="BW56" s="106" t="s">
        <v>96</v>
      </c>
      <c r="BX56" s="106" t="s">
        <v>7</v>
      </c>
      <c r="CL56" s="106" t="s">
        <v>21</v>
      </c>
      <c r="CM56" s="106" t="s">
        <v>84</v>
      </c>
    </row>
    <row r="57" spans="1:91" s="1" customFormat="1" ht="30" customHeight="1">
      <c r="B57" s="41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61"/>
    </row>
    <row r="58" spans="1:91" s="1" customFormat="1" ht="6.95" customHeight="1"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61"/>
    </row>
  </sheetData>
  <sheetProtection algorithmName="SHA-512" hashValue="Qz/3G3foN7GGfaejU6VI/8+hX9YpgX1lOtG4koWpLA2kT+pgdK76BLAxi4CNp+1YxEskt8zRxb94DWSnulRLgQ==" saltValue="UjbCnGLuiNgvIaJhRvhns9N4H47HX4mqFhwcrikr15zYllUr60ZPVCrrt80syuDRw2dcFfRRHbpyNmw2syQh6Q==" spinCount="100000" sheet="1" objects="1" scenarios="1" formatColumns="0" formatRows="0"/>
  <mergeCells count="57">
    <mergeCell ref="AR2:BE2"/>
    <mergeCell ref="AN56:AP56"/>
    <mergeCell ref="AG56:AM56"/>
    <mergeCell ref="D56:H56"/>
    <mergeCell ref="J56:AF56"/>
    <mergeCell ref="AG51:AM51"/>
    <mergeCell ref="AN51:AP51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A - Stavební část'!C2" display="/"/>
    <hyperlink ref="A53" location="'B - ZTI'!C2" display="/"/>
    <hyperlink ref="A54" location="'C-přenos - Silnoproud - p...'!C2" display="/"/>
    <hyperlink ref="A55" location="'D-přenos - VZT -  přenos'!C2" display="/"/>
    <hyperlink ref="A56" location="'E - VRN+VO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33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97</v>
      </c>
      <c r="G1" s="386" t="s">
        <v>98</v>
      </c>
      <c r="H1" s="386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8" t="str">
        <f>'Rekapitulace stavby'!K6</f>
        <v>B1702 Sanace objektu ZŠ Litvínov - Hamr, č.p.220, ul. Mládežnická - škola</v>
      </c>
      <c r="F7" s="379"/>
      <c r="G7" s="379"/>
      <c r="H7" s="379"/>
      <c r="I7" s="117"/>
      <c r="J7" s="29"/>
      <c r="K7" s="31"/>
    </row>
    <row r="8" spans="1:70" s="1" customFormat="1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0" t="s">
        <v>104</v>
      </c>
      <c r="F9" s="381"/>
      <c r="G9" s="381"/>
      <c r="H9" s="38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7" t="s">
        <v>30</v>
      </c>
      <c r="F24" s="347"/>
      <c r="G24" s="347"/>
      <c r="H24" s="34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ROUND(J111,2)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ROUND(SUM(BE111:BE932), 2)</f>
        <v>0</v>
      </c>
      <c r="G30" s="42"/>
      <c r="H30" s="42"/>
      <c r="I30" s="131">
        <v>0.21</v>
      </c>
      <c r="J30" s="130">
        <f>ROUND(ROUND((SUM(BE111:BE932)),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ROUND(SUM(BF111:BF932), 2)</f>
        <v>0</v>
      </c>
      <c r="G31" s="42"/>
      <c r="H31" s="42"/>
      <c r="I31" s="131">
        <v>0.15</v>
      </c>
      <c r="J31" s="130">
        <f>ROUND(ROUND((SUM(BF111:BF932)),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ROUND(SUM(BG111:BG932),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ROUND(SUM(BH111:BH932),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ROUND(SUM(BI111:BI932),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8" t="str">
        <f>E7</f>
        <v>B1702 Sanace objektu ZŠ Litvínov - Hamr, č.p.220, ul. Mládežnická - škola</v>
      </c>
      <c r="F45" s="379"/>
      <c r="G45" s="379"/>
      <c r="H45" s="379"/>
      <c r="I45" s="118"/>
      <c r="J45" s="42"/>
      <c r="K45" s="45"/>
    </row>
    <row r="46" spans="2:11" s="1" customFormat="1" ht="14.45" customHeight="1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0" t="str">
        <f>E9</f>
        <v>A - Stavební část</v>
      </c>
      <c r="F47" s="381"/>
      <c r="G47" s="381"/>
      <c r="H47" s="38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Litvínov</v>
      </c>
      <c r="G49" s="42"/>
      <c r="H49" s="42"/>
      <c r="I49" s="119" t="s">
        <v>26</v>
      </c>
      <c r="J49" s="120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Město Litvínov</v>
      </c>
      <c r="G51" s="42"/>
      <c r="H51" s="42"/>
      <c r="I51" s="119" t="s">
        <v>35</v>
      </c>
      <c r="J51" s="347" t="str">
        <f>E21</f>
        <v>BPO spol. s r.o.,Lidická 1239,36317 OSTROV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J111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J112</f>
        <v>0</v>
      </c>
      <c r="K57" s="155"/>
    </row>
    <row r="58" spans="2:47" s="8" customFormat="1" ht="19.899999999999999" customHeight="1">
      <c r="B58" s="156"/>
      <c r="C58" s="157"/>
      <c r="D58" s="158" t="s">
        <v>111</v>
      </c>
      <c r="E58" s="159"/>
      <c r="F58" s="159"/>
      <c r="G58" s="159"/>
      <c r="H58" s="159"/>
      <c r="I58" s="160"/>
      <c r="J58" s="161">
        <f>J113</f>
        <v>0</v>
      </c>
      <c r="K58" s="162"/>
    </row>
    <row r="59" spans="2:47" s="8" customFormat="1" ht="14.85" customHeight="1">
      <c r="B59" s="156"/>
      <c r="C59" s="157"/>
      <c r="D59" s="158" t="s">
        <v>112</v>
      </c>
      <c r="E59" s="159"/>
      <c r="F59" s="159"/>
      <c r="G59" s="159"/>
      <c r="H59" s="159"/>
      <c r="I59" s="160"/>
      <c r="J59" s="161">
        <f>J114</f>
        <v>0</v>
      </c>
      <c r="K59" s="162"/>
    </row>
    <row r="60" spans="2:47" s="8" customFormat="1" ht="14.85" customHeight="1">
      <c r="B60" s="156"/>
      <c r="C60" s="157"/>
      <c r="D60" s="158" t="s">
        <v>113</v>
      </c>
      <c r="E60" s="159"/>
      <c r="F60" s="159"/>
      <c r="G60" s="159"/>
      <c r="H60" s="159"/>
      <c r="I60" s="160"/>
      <c r="J60" s="161">
        <f>J211</f>
        <v>0</v>
      </c>
      <c r="K60" s="162"/>
    </row>
    <row r="61" spans="2:47" s="8" customFormat="1" ht="14.85" customHeight="1">
      <c r="B61" s="156"/>
      <c r="C61" s="157"/>
      <c r="D61" s="158" t="s">
        <v>114</v>
      </c>
      <c r="E61" s="159"/>
      <c r="F61" s="159"/>
      <c r="G61" s="159"/>
      <c r="H61" s="159"/>
      <c r="I61" s="160"/>
      <c r="J61" s="161">
        <f>J226</f>
        <v>0</v>
      </c>
      <c r="K61" s="162"/>
    </row>
    <row r="62" spans="2:47" s="8" customFormat="1" ht="14.85" customHeight="1">
      <c r="B62" s="156"/>
      <c r="C62" s="157"/>
      <c r="D62" s="158" t="s">
        <v>115</v>
      </c>
      <c r="E62" s="159"/>
      <c r="F62" s="159"/>
      <c r="G62" s="159"/>
      <c r="H62" s="159"/>
      <c r="I62" s="160"/>
      <c r="J62" s="161">
        <f>J244</f>
        <v>0</v>
      </c>
      <c r="K62" s="162"/>
    </row>
    <row r="63" spans="2:47" s="8" customFormat="1" ht="14.85" customHeight="1">
      <c r="B63" s="156"/>
      <c r="C63" s="157"/>
      <c r="D63" s="158" t="s">
        <v>116</v>
      </c>
      <c r="E63" s="159"/>
      <c r="F63" s="159"/>
      <c r="G63" s="159"/>
      <c r="H63" s="159"/>
      <c r="I63" s="160"/>
      <c r="J63" s="161">
        <f>J295</f>
        <v>0</v>
      </c>
      <c r="K63" s="162"/>
    </row>
    <row r="64" spans="2:47" s="8" customFormat="1" ht="14.85" customHeight="1">
      <c r="B64" s="156"/>
      <c r="C64" s="157"/>
      <c r="D64" s="158" t="s">
        <v>117</v>
      </c>
      <c r="E64" s="159"/>
      <c r="F64" s="159"/>
      <c r="G64" s="159"/>
      <c r="H64" s="159"/>
      <c r="I64" s="160"/>
      <c r="J64" s="161">
        <f>J382</f>
        <v>0</v>
      </c>
      <c r="K64" s="162"/>
    </row>
    <row r="65" spans="2:11" s="8" customFormat="1" ht="14.85" customHeight="1">
      <c r="B65" s="156"/>
      <c r="C65" s="157"/>
      <c r="D65" s="158" t="s">
        <v>118</v>
      </c>
      <c r="E65" s="159"/>
      <c r="F65" s="159"/>
      <c r="G65" s="159"/>
      <c r="H65" s="159"/>
      <c r="I65" s="160"/>
      <c r="J65" s="161">
        <f>J392</f>
        <v>0</v>
      </c>
      <c r="K65" s="162"/>
    </row>
    <row r="66" spans="2:11" s="8" customFormat="1" ht="14.85" customHeight="1">
      <c r="B66" s="156"/>
      <c r="C66" s="157"/>
      <c r="D66" s="158" t="s">
        <v>119</v>
      </c>
      <c r="E66" s="159"/>
      <c r="F66" s="159"/>
      <c r="G66" s="159"/>
      <c r="H66" s="159"/>
      <c r="I66" s="160"/>
      <c r="J66" s="161">
        <f>J404</f>
        <v>0</v>
      </c>
      <c r="K66" s="162"/>
    </row>
    <row r="67" spans="2:11" s="8" customFormat="1" ht="14.85" customHeight="1">
      <c r="B67" s="156"/>
      <c r="C67" s="157"/>
      <c r="D67" s="158" t="s">
        <v>120</v>
      </c>
      <c r="E67" s="159"/>
      <c r="F67" s="159"/>
      <c r="G67" s="159"/>
      <c r="H67" s="159"/>
      <c r="I67" s="160"/>
      <c r="J67" s="161">
        <f>J505</f>
        <v>0</v>
      </c>
      <c r="K67" s="162"/>
    </row>
    <row r="68" spans="2:11" s="8" customFormat="1" ht="14.85" customHeight="1">
      <c r="B68" s="156"/>
      <c r="C68" s="157"/>
      <c r="D68" s="158" t="s">
        <v>121</v>
      </c>
      <c r="E68" s="159"/>
      <c r="F68" s="159"/>
      <c r="G68" s="159"/>
      <c r="H68" s="159"/>
      <c r="I68" s="160"/>
      <c r="J68" s="161">
        <f>J540</f>
        <v>0</v>
      </c>
      <c r="K68" s="162"/>
    </row>
    <row r="69" spans="2:11" s="8" customFormat="1" ht="14.85" customHeight="1">
      <c r="B69" s="156"/>
      <c r="C69" s="157"/>
      <c r="D69" s="158" t="s">
        <v>122</v>
      </c>
      <c r="E69" s="159"/>
      <c r="F69" s="159"/>
      <c r="G69" s="159"/>
      <c r="H69" s="159"/>
      <c r="I69" s="160"/>
      <c r="J69" s="161">
        <f>J589</f>
        <v>0</v>
      </c>
      <c r="K69" s="162"/>
    </row>
    <row r="70" spans="2:11" s="8" customFormat="1" ht="19.899999999999999" customHeight="1">
      <c r="B70" s="156"/>
      <c r="C70" s="157"/>
      <c r="D70" s="158" t="s">
        <v>123</v>
      </c>
      <c r="E70" s="159"/>
      <c r="F70" s="159"/>
      <c r="G70" s="159"/>
      <c r="H70" s="159"/>
      <c r="I70" s="160"/>
      <c r="J70" s="161">
        <f>J591</f>
        <v>0</v>
      </c>
      <c r="K70" s="162"/>
    </row>
    <row r="71" spans="2:11" s="8" customFormat="1" ht="14.85" customHeight="1">
      <c r="B71" s="156"/>
      <c r="C71" s="157"/>
      <c r="D71" s="158" t="s">
        <v>124</v>
      </c>
      <c r="E71" s="159"/>
      <c r="F71" s="159"/>
      <c r="G71" s="159"/>
      <c r="H71" s="159"/>
      <c r="I71" s="160"/>
      <c r="J71" s="161">
        <f>J592</f>
        <v>0</v>
      </c>
      <c r="K71" s="162"/>
    </row>
    <row r="72" spans="2:11" s="8" customFormat="1" ht="14.85" customHeight="1">
      <c r="B72" s="156"/>
      <c r="C72" s="157"/>
      <c r="D72" s="158" t="s">
        <v>125</v>
      </c>
      <c r="E72" s="159"/>
      <c r="F72" s="159"/>
      <c r="G72" s="159"/>
      <c r="H72" s="159"/>
      <c r="I72" s="160"/>
      <c r="J72" s="161">
        <f>J649</f>
        <v>0</v>
      </c>
      <c r="K72" s="162"/>
    </row>
    <row r="73" spans="2:11" s="8" customFormat="1" ht="14.85" customHeight="1">
      <c r="B73" s="156"/>
      <c r="C73" s="157"/>
      <c r="D73" s="158" t="s">
        <v>126</v>
      </c>
      <c r="E73" s="159"/>
      <c r="F73" s="159"/>
      <c r="G73" s="159"/>
      <c r="H73" s="159"/>
      <c r="I73" s="160"/>
      <c r="J73" s="161">
        <f>J661</f>
        <v>0</v>
      </c>
      <c r="K73" s="162"/>
    </row>
    <row r="74" spans="2:11" s="8" customFormat="1" ht="14.85" customHeight="1">
      <c r="B74" s="156"/>
      <c r="C74" s="157"/>
      <c r="D74" s="158" t="s">
        <v>127</v>
      </c>
      <c r="E74" s="159"/>
      <c r="F74" s="159"/>
      <c r="G74" s="159"/>
      <c r="H74" s="159"/>
      <c r="I74" s="160"/>
      <c r="J74" s="161">
        <f>J667</f>
        <v>0</v>
      </c>
      <c r="K74" s="162"/>
    </row>
    <row r="75" spans="2:11" s="7" customFormat="1" ht="24.95" customHeight="1">
      <c r="B75" s="149"/>
      <c r="C75" s="150"/>
      <c r="D75" s="151" t="s">
        <v>128</v>
      </c>
      <c r="E75" s="152"/>
      <c r="F75" s="152"/>
      <c r="G75" s="152"/>
      <c r="H75" s="152"/>
      <c r="I75" s="153"/>
      <c r="J75" s="154">
        <f>J677</f>
        <v>0</v>
      </c>
      <c r="K75" s="155"/>
    </row>
    <row r="76" spans="2:11" s="8" customFormat="1" ht="19.899999999999999" customHeight="1">
      <c r="B76" s="156"/>
      <c r="C76" s="157"/>
      <c r="D76" s="158" t="s">
        <v>111</v>
      </c>
      <c r="E76" s="159"/>
      <c r="F76" s="159"/>
      <c r="G76" s="159"/>
      <c r="H76" s="159"/>
      <c r="I76" s="160"/>
      <c r="J76" s="161">
        <f>J678</f>
        <v>0</v>
      </c>
      <c r="K76" s="162"/>
    </row>
    <row r="77" spans="2:11" s="8" customFormat="1" ht="14.85" customHeight="1">
      <c r="B77" s="156"/>
      <c r="C77" s="157"/>
      <c r="D77" s="158" t="s">
        <v>114</v>
      </c>
      <c r="E77" s="159"/>
      <c r="F77" s="159"/>
      <c r="G77" s="159"/>
      <c r="H77" s="159"/>
      <c r="I77" s="160"/>
      <c r="J77" s="161">
        <f>J679</f>
        <v>0</v>
      </c>
      <c r="K77" s="162"/>
    </row>
    <row r="78" spans="2:11" s="8" customFormat="1" ht="14.85" customHeight="1">
      <c r="B78" s="156"/>
      <c r="C78" s="157"/>
      <c r="D78" s="158" t="s">
        <v>129</v>
      </c>
      <c r="E78" s="159"/>
      <c r="F78" s="159"/>
      <c r="G78" s="159"/>
      <c r="H78" s="159"/>
      <c r="I78" s="160"/>
      <c r="J78" s="161">
        <f>J684</f>
        <v>0</v>
      </c>
      <c r="K78" s="162"/>
    </row>
    <row r="79" spans="2:11" s="8" customFormat="1" ht="14.85" customHeight="1">
      <c r="B79" s="156"/>
      <c r="C79" s="157"/>
      <c r="D79" s="158" t="s">
        <v>130</v>
      </c>
      <c r="E79" s="159"/>
      <c r="F79" s="159"/>
      <c r="G79" s="159"/>
      <c r="H79" s="159"/>
      <c r="I79" s="160"/>
      <c r="J79" s="161">
        <f>J738</f>
        <v>0</v>
      </c>
      <c r="K79" s="162"/>
    </row>
    <row r="80" spans="2:11" s="8" customFormat="1" ht="14.85" customHeight="1">
      <c r="B80" s="156"/>
      <c r="C80" s="157"/>
      <c r="D80" s="158" t="s">
        <v>131</v>
      </c>
      <c r="E80" s="159"/>
      <c r="F80" s="159"/>
      <c r="G80" s="159"/>
      <c r="H80" s="159"/>
      <c r="I80" s="160"/>
      <c r="J80" s="161">
        <f>J740</f>
        <v>0</v>
      </c>
      <c r="K80" s="162"/>
    </row>
    <row r="81" spans="2:11" s="8" customFormat="1" ht="14.85" customHeight="1">
      <c r="B81" s="156"/>
      <c r="C81" s="157"/>
      <c r="D81" s="158" t="s">
        <v>119</v>
      </c>
      <c r="E81" s="159"/>
      <c r="F81" s="159"/>
      <c r="G81" s="159"/>
      <c r="H81" s="159"/>
      <c r="I81" s="160"/>
      <c r="J81" s="161">
        <f>J743</f>
        <v>0</v>
      </c>
      <c r="K81" s="162"/>
    </row>
    <row r="82" spans="2:11" s="8" customFormat="1" ht="14.85" customHeight="1">
      <c r="B82" s="156"/>
      <c r="C82" s="157"/>
      <c r="D82" s="158" t="s">
        <v>121</v>
      </c>
      <c r="E82" s="159"/>
      <c r="F82" s="159"/>
      <c r="G82" s="159"/>
      <c r="H82" s="159"/>
      <c r="I82" s="160"/>
      <c r="J82" s="161">
        <f>J778</f>
        <v>0</v>
      </c>
      <c r="K82" s="162"/>
    </row>
    <row r="83" spans="2:11" s="8" customFormat="1" ht="14.85" customHeight="1">
      <c r="B83" s="156"/>
      <c r="C83" s="157"/>
      <c r="D83" s="158" t="s">
        <v>122</v>
      </c>
      <c r="E83" s="159"/>
      <c r="F83" s="159"/>
      <c r="G83" s="159"/>
      <c r="H83" s="159"/>
      <c r="I83" s="160"/>
      <c r="J83" s="161">
        <f>J786</f>
        <v>0</v>
      </c>
      <c r="K83" s="162"/>
    </row>
    <row r="84" spans="2:11" s="8" customFormat="1" ht="19.899999999999999" customHeight="1">
      <c r="B84" s="156"/>
      <c r="C84" s="157"/>
      <c r="D84" s="158" t="s">
        <v>123</v>
      </c>
      <c r="E84" s="159"/>
      <c r="F84" s="159"/>
      <c r="G84" s="159"/>
      <c r="H84" s="159"/>
      <c r="I84" s="160"/>
      <c r="J84" s="161">
        <f>J788</f>
        <v>0</v>
      </c>
      <c r="K84" s="162"/>
    </row>
    <row r="85" spans="2:11" s="8" customFormat="1" ht="14.85" customHeight="1">
      <c r="B85" s="156"/>
      <c r="C85" s="157"/>
      <c r="D85" s="158" t="s">
        <v>124</v>
      </c>
      <c r="E85" s="159"/>
      <c r="F85" s="159"/>
      <c r="G85" s="159"/>
      <c r="H85" s="159"/>
      <c r="I85" s="160"/>
      <c r="J85" s="161">
        <f>J789</f>
        <v>0</v>
      </c>
      <c r="K85" s="162"/>
    </row>
    <row r="86" spans="2:11" s="8" customFormat="1" ht="14.85" customHeight="1">
      <c r="B86" s="156"/>
      <c r="C86" s="157"/>
      <c r="D86" s="158" t="s">
        <v>132</v>
      </c>
      <c r="E86" s="159"/>
      <c r="F86" s="159"/>
      <c r="G86" s="159"/>
      <c r="H86" s="159"/>
      <c r="I86" s="160"/>
      <c r="J86" s="161">
        <f>J801</f>
        <v>0</v>
      </c>
      <c r="K86" s="162"/>
    </row>
    <row r="87" spans="2:11" s="8" customFormat="1" ht="14.85" customHeight="1">
      <c r="B87" s="156"/>
      <c r="C87" s="157"/>
      <c r="D87" s="158" t="s">
        <v>133</v>
      </c>
      <c r="E87" s="159"/>
      <c r="F87" s="159"/>
      <c r="G87" s="159"/>
      <c r="H87" s="159"/>
      <c r="I87" s="160"/>
      <c r="J87" s="161">
        <f>J810</f>
        <v>0</v>
      </c>
      <c r="K87" s="162"/>
    </row>
    <row r="88" spans="2:11" s="8" customFormat="1" ht="14.85" customHeight="1">
      <c r="B88" s="156"/>
      <c r="C88" s="157"/>
      <c r="D88" s="158" t="s">
        <v>134</v>
      </c>
      <c r="E88" s="159"/>
      <c r="F88" s="159"/>
      <c r="G88" s="159"/>
      <c r="H88" s="159"/>
      <c r="I88" s="160"/>
      <c r="J88" s="161">
        <f>J815</f>
        <v>0</v>
      </c>
      <c r="K88" s="162"/>
    </row>
    <row r="89" spans="2:11" s="8" customFormat="1" ht="14.85" customHeight="1">
      <c r="B89" s="156"/>
      <c r="C89" s="157"/>
      <c r="D89" s="158" t="s">
        <v>135</v>
      </c>
      <c r="E89" s="159"/>
      <c r="F89" s="159"/>
      <c r="G89" s="159"/>
      <c r="H89" s="159"/>
      <c r="I89" s="160"/>
      <c r="J89" s="161">
        <f>J820</f>
        <v>0</v>
      </c>
      <c r="K89" s="162"/>
    </row>
    <row r="90" spans="2:11" s="8" customFormat="1" ht="14.85" customHeight="1">
      <c r="B90" s="156"/>
      <c r="C90" s="157"/>
      <c r="D90" s="158" t="s">
        <v>136</v>
      </c>
      <c r="E90" s="159"/>
      <c r="F90" s="159"/>
      <c r="G90" s="159"/>
      <c r="H90" s="159"/>
      <c r="I90" s="160"/>
      <c r="J90" s="161">
        <f>J839</f>
        <v>0</v>
      </c>
      <c r="K90" s="162"/>
    </row>
    <row r="91" spans="2:11" s="8" customFormat="1" ht="14.85" customHeight="1">
      <c r="B91" s="156"/>
      <c r="C91" s="157"/>
      <c r="D91" s="158" t="s">
        <v>137</v>
      </c>
      <c r="E91" s="159"/>
      <c r="F91" s="159"/>
      <c r="G91" s="159"/>
      <c r="H91" s="159"/>
      <c r="I91" s="160"/>
      <c r="J91" s="161">
        <f>J844</f>
        <v>0</v>
      </c>
      <c r="K91" s="162"/>
    </row>
    <row r="92" spans="2:11" s="1" customFormat="1" ht="21.75" customHeight="1">
      <c r="B92" s="41"/>
      <c r="C92" s="42"/>
      <c r="D92" s="42"/>
      <c r="E92" s="42"/>
      <c r="F92" s="42"/>
      <c r="G92" s="42"/>
      <c r="H92" s="42"/>
      <c r="I92" s="118"/>
      <c r="J92" s="42"/>
      <c r="K92" s="45"/>
    </row>
    <row r="93" spans="2:11" s="1" customFormat="1" ht="6.95" customHeight="1">
      <c r="B93" s="56"/>
      <c r="C93" s="57"/>
      <c r="D93" s="57"/>
      <c r="E93" s="57"/>
      <c r="F93" s="57"/>
      <c r="G93" s="57"/>
      <c r="H93" s="57"/>
      <c r="I93" s="139"/>
      <c r="J93" s="57"/>
      <c r="K93" s="58"/>
    </row>
    <row r="97" spans="2:63" s="1" customFormat="1" ht="6.95" customHeight="1">
      <c r="B97" s="59"/>
      <c r="C97" s="60"/>
      <c r="D97" s="60"/>
      <c r="E97" s="60"/>
      <c r="F97" s="60"/>
      <c r="G97" s="60"/>
      <c r="H97" s="60"/>
      <c r="I97" s="142"/>
      <c r="J97" s="60"/>
      <c r="K97" s="60"/>
      <c r="L97" s="61"/>
    </row>
    <row r="98" spans="2:63" s="1" customFormat="1" ht="36.950000000000003" customHeight="1">
      <c r="B98" s="41"/>
      <c r="C98" s="62" t="s">
        <v>138</v>
      </c>
      <c r="D98" s="63"/>
      <c r="E98" s="63"/>
      <c r="F98" s="63"/>
      <c r="G98" s="63"/>
      <c r="H98" s="63"/>
      <c r="I98" s="163"/>
      <c r="J98" s="63"/>
      <c r="K98" s="63"/>
      <c r="L98" s="61"/>
    </row>
    <row r="99" spans="2:63" s="1" customFormat="1" ht="6.95" customHeight="1">
      <c r="B99" s="41"/>
      <c r="C99" s="63"/>
      <c r="D99" s="63"/>
      <c r="E99" s="63"/>
      <c r="F99" s="63"/>
      <c r="G99" s="63"/>
      <c r="H99" s="63"/>
      <c r="I99" s="163"/>
      <c r="J99" s="63"/>
      <c r="K99" s="63"/>
      <c r="L99" s="61"/>
    </row>
    <row r="100" spans="2:63" s="1" customFormat="1" ht="14.45" customHeight="1">
      <c r="B100" s="41"/>
      <c r="C100" s="65" t="s">
        <v>18</v>
      </c>
      <c r="D100" s="63"/>
      <c r="E100" s="63"/>
      <c r="F100" s="63"/>
      <c r="G100" s="63"/>
      <c r="H100" s="63"/>
      <c r="I100" s="163"/>
      <c r="J100" s="63"/>
      <c r="K100" s="63"/>
      <c r="L100" s="61"/>
    </row>
    <row r="101" spans="2:63" s="1" customFormat="1" ht="16.5" customHeight="1">
      <c r="B101" s="41"/>
      <c r="C101" s="63"/>
      <c r="D101" s="63"/>
      <c r="E101" s="383" t="str">
        <f>E7</f>
        <v>B1702 Sanace objektu ZŠ Litvínov - Hamr, č.p.220, ul. Mládežnická - škola</v>
      </c>
      <c r="F101" s="384"/>
      <c r="G101" s="384"/>
      <c r="H101" s="384"/>
      <c r="I101" s="163"/>
      <c r="J101" s="63"/>
      <c r="K101" s="63"/>
      <c r="L101" s="61"/>
    </row>
    <row r="102" spans="2:63" s="1" customFormat="1" ht="14.45" customHeight="1">
      <c r="B102" s="41"/>
      <c r="C102" s="65" t="s">
        <v>103</v>
      </c>
      <c r="D102" s="63"/>
      <c r="E102" s="63"/>
      <c r="F102" s="63"/>
      <c r="G102" s="63"/>
      <c r="H102" s="63"/>
      <c r="I102" s="163"/>
      <c r="J102" s="63"/>
      <c r="K102" s="63"/>
      <c r="L102" s="61"/>
    </row>
    <row r="103" spans="2:63" s="1" customFormat="1" ht="17.25" customHeight="1">
      <c r="B103" s="41"/>
      <c r="C103" s="63"/>
      <c r="D103" s="63"/>
      <c r="E103" s="358" t="str">
        <f>E9</f>
        <v>A - Stavební část</v>
      </c>
      <c r="F103" s="385"/>
      <c r="G103" s="385"/>
      <c r="H103" s="385"/>
      <c r="I103" s="163"/>
      <c r="J103" s="63"/>
      <c r="K103" s="63"/>
      <c r="L103" s="61"/>
    </row>
    <row r="104" spans="2:63" s="1" customFormat="1" ht="6.95" customHeight="1">
      <c r="B104" s="41"/>
      <c r="C104" s="63"/>
      <c r="D104" s="63"/>
      <c r="E104" s="63"/>
      <c r="F104" s="63"/>
      <c r="G104" s="63"/>
      <c r="H104" s="63"/>
      <c r="I104" s="163"/>
      <c r="J104" s="63"/>
      <c r="K104" s="63"/>
      <c r="L104" s="61"/>
    </row>
    <row r="105" spans="2:63" s="1" customFormat="1" ht="18" customHeight="1">
      <c r="B105" s="41"/>
      <c r="C105" s="65" t="s">
        <v>24</v>
      </c>
      <c r="D105" s="63"/>
      <c r="E105" s="63"/>
      <c r="F105" s="164" t="str">
        <f>F12</f>
        <v>Litvínov</v>
      </c>
      <c r="G105" s="63"/>
      <c r="H105" s="63"/>
      <c r="I105" s="165" t="s">
        <v>26</v>
      </c>
      <c r="J105" s="73" t="str">
        <f>IF(J12="","",J12)</f>
        <v>10. 11. 2017</v>
      </c>
      <c r="K105" s="63"/>
      <c r="L105" s="61"/>
    </row>
    <row r="106" spans="2:63" s="1" customFormat="1" ht="6.95" customHeight="1">
      <c r="B106" s="41"/>
      <c r="C106" s="63"/>
      <c r="D106" s="63"/>
      <c r="E106" s="63"/>
      <c r="F106" s="63"/>
      <c r="G106" s="63"/>
      <c r="H106" s="63"/>
      <c r="I106" s="163"/>
      <c r="J106" s="63"/>
      <c r="K106" s="63"/>
      <c r="L106" s="61"/>
    </row>
    <row r="107" spans="2:63" s="1" customFormat="1">
      <c r="B107" s="41"/>
      <c r="C107" s="65" t="s">
        <v>28</v>
      </c>
      <c r="D107" s="63"/>
      <c r="E107" s="63"/>
      <c r="F107" s="164" t="str">
        <f>E15</f>
        <v>Město Litvínov</v>
      </c>
      <c r="G107" s="63"/>
      <c r="H107" s="63"/>
      <c r="I107" s="165" t="s">
        <v>35</v>
      </c>
      <c r="J107" s="164" t="str">
        <f>E21</f>
        <v>BPO spol. s r.o.,Lidická 1239,36317 OSTROV</v>
      </c>
      <c r="K107" s="63"/>
      <c r="L107" s="61"/>
    </row>
    <row r="108" spans="2:63" s="1" customFormat="1" ht="14.45" customHeight="1">
      <c r="B108" s="41"/>
      <c r="C108" s="65" t="s">
        <v>33</v>
      </c>
      <c r="D108" s="63"/>
      <c r="E108" s="63"/>
      <c r="F108" s="164" t="str">
        <f>IF(E18="","",E18)</f>
        <v/>
      </c>
      <c r="G108" s="63"/>
      <c r="H108" s="63"/>
      <c r="I108" s="163"/>
      <c r="J108" s="63"/>
      <c r="K108" s="63"/>
      <c r="L108" s="61"/>
    </row>
    <row r="109" spans="2:63" s="1" customFormat="1" ht="10.35" customHeight="1">
      <c r="B109" s="41"/>
      <c r="C109" s="63"/>
      <c r="D109" s="63"/>
      <c r="E109" s="63"/>
      <c r="F109" s="63"/>
      <c r="G109" s="63"/>
      <c r="H109" s="63"/>
      <c r="I109" s="163"/>
      <c r="J109" s="63"/>
      <c r="K109" s="63"/>
      <c r="L109" s="61"/>
    </row>
    <row r="110" spans="2:63" s="9" customFormat="1" ht="29.25" customHeight="1">
      <c r="B110" s="166"/>
      <c r="C110" s="167" t="s">
        <v>139</v>
      </c>
      <c r="D110" s="168" t="s">
        <v>59</v>
      </c>
      <c r="E110" s="168" t="s">
        <v>55</v>
      </c>
      <c r="F110" s="168" t="s">
        <v>140</v>
      </c>
      <c r="G110" s="168" t="s">
        <v>141</v>
      </c>
      <c r="H110" s="168" t="s">
        <v>142</v>
      </c>
      <c r="I110" s="169" t="s">
        <v>143</v>
      </c>
      <c r="J110" s="168" t="s">
        <v>107</v>
      </c>
      <c r="K110" s="170" t="s">
        <v>144</v>
      </c>
      <c r="L110" s="171"/>
      <c r="M110" s="81" t="s">
        <v>145</v>
      </c>
      <c r="N110" s="82" t="s">
        <v>44</v>
      </c>
      <c r="O110" s="82" t="s">
        <v>146</v>
      </c>
      <c r="P110" s="82" t="s">
        <v>147</v>
      </c>
      <c r="Q110" s="82" t="s">
        <v>148</v>
      </c>
      <c r="R110" s="82" t="s">
        <v>149</v>
      </c>
      <c r="S110" s="82" t="s">
        <v>150</v>
      </c>
      <c r="T110" s="83" t="s">
        <v>151</v>
      </c>
    </row>
    <row r="111" spans="2:63" s="1" customFormat="1" ht="29.25" customHeight="1">
      <c r="B111" s="41"/>
      <c r="C111" s="87" t="s">
        <v>108</v>
      </c>
      <c r="D111" s="63"/>
      <c r="E111" s="63"/>
      <c r="F111" s="63"/>
      <c r="G111" s="63"/>
      <c r="H111" s="63"/>
      <c r="I111" s="163"/>
      <c r="J111" s="172">
        <f>BK111</f>
        <v>0</v>
      </c>
      <c r="K111" s="63"/>
      <c r="L111" s="61"/>
      <c r="M111" s="84"/>
      <c r="N111" s="85"/>
      <c r="O111" s="85"/>
      <c r="P111" s="173">
        <f>P112+P677</f>
        <v>0</v>
      </c>
      <c r="Q111" s="85"/>
      <c r="R111" s="173">
        <f>R112+R677</f>
        <v>211.96931933999997</v>
      </c>
      <c r="S111" s="85"/>
      <c r="T111" s="174">
        <f>T112+T677</f>
        <v>197.33711200000005</v>
      </c>
      <c r="AT111" s="24" t="s">
        <v>73</v>
      </c>
      <c r="AU111" s="24" t="s">
        <v>109</v>
      </c>
      <c r="BK111" s="175">
        <f>BK112+BK677</f>
        <v>0</v>
      </c>
    </row>
    <row r="112" spans="2:63" s="10" customFormat="1" ht="37.35" customHeight="1">
      <c r="B112" s="176"/>
      <c r="C112" s="177"/>
      <c r="D112" s="178" t="s">
        <v>73</v>
      </c>
      <c r="E112" s="179" t="s">
        <v>79</v>
      </c>
      <c r="F112" s="179" t="s">
        <v>152</v>
      </c>
      <c r="G112" s="177"/>
      <c r="H112" s="177"/>
      <c r="I112" s="180"/>
      <c r="J112" s="181">
        <f>BK112</f>
        <v>0</v>
      </c>
      <c r="K112" s="177"/>
      <c r="L112" s="182"/>
      <c r="M112" s="183"/>
      <c r="N112" s="184"/>
      <c r="O112" s="184"/>
      <c r="P112" s="185">
        <f>P113+P591</f>
        <v>0</v>
      </c>
      <c r="Q112" s="184"/>
      <c r="R112" s="185">
        <f>R113+R591</f>
        <v>199.41554433999997</v>
      </c>
      <c r="S112" s="184"/>
      <c r="T112" s="186">
        <f>T113+T591</f>
        <v>185.36510200000004</v>
      </c>
      <c r="AR112" s="187" t="s">
        <v>82</v>
      </c>
      <c r="AT112" s="188" t="s">
        <v>73</v>
      </c>
      <c r="AU112" s="188" t="s">
        <v>74</v>
      </c>
      <c r="AY112" s="187" t="s">
        <v>153</v>
      </c>
      <c r="BK112" s="189">
        <f>BK113+BK591</f>
        <v>0</v>
      </c>
    </row>
    <row r="113" spans="2:65" s="10" customFormat="1" ht="19.899999999999999" customHeight="1">
      <c r="B113" s="176"/>
      <c r="C113" s="177"/>
      <c r="D113" s="178" t="s">
        <v>73</v>
      </c>
      <c r="E113" s="190" t="s">
        <v>154</v>
      </c>
      <c r="F113" s="190" t="s">
        <v>155</v>
      </c>
      <c r="G113" s="177"/>
      <c r="H113" s="177"/>
      <c r="I113" s="180"/>
      <c r="J113" s="191">
        <f>BK113</f>
        <v>0</v>
      </c>
      <c r="K113" s="177"/>
      <c r="L113" s="182"/>
      <c r="M113" s="183"/>
      <c r="N113" s="184"/>
      <c r="O113" s="184"/>
      <c r="P113" s="185">
        <f>P114+P211+P226+P244+P295+P382+P392+P404+P505+P540+P589</f>
        <v>0</v>
      </c>
      <c r="Q113" s="184"/>
      <c r="R113" s="185">
        <f>R114+R211+R226+R244+R295+R382+R392+R404+R505+R540+R589</f>
        <v>198.37760233999998</v>
      </c>
      <c r="S113" s="184"/>
      <c r="T113" s="186">
        <f>T114+T211+T226+T244+T295+T382+T392+T404+T505+T540+T589</f>
        <v>184.51184200000003</v>
      </c>
      <c r="AR113" s="187" t="s">
        <v>82</v>
      </c>
      <c r="AT113" s="188" t="s">
        <v>73</v>
      </c>
      <c r="AU113" s="188" t="s">
        <v>82</v>
      </c>
      <c r="AY113" s="187" t="s">
        <v>153</v>
      </c>
      <c r="BK113" s="189">
        <f>BK114+BK211+BK226+BK244+BK295+BK382+BK392+BK404+BK505+BK540+BK589</f>
        <v>0</v>
      </c>
    </row>
    <row r="114" spans="2:65" s="10" customFormat="1" ht="14.85" customHeight="1">
      <c r="B114" s="176"/>
      <c r="C114" s="177"/>
      <c r="D114" s="178" t="s">
        <v>73</v>
      </c>
      <c r="E114" s="190" t="s">
        <v>82</v>
      </c>
      <c r="F114" s="190" t="s">
        <v>156</v>
      </c>
      <c r="G114" s="177"/>
      <c r="H114" s="177"/>
      <c r="I114" s="180"/>
      <c r="J114" s="191">
        <f>BK114</f>
        <v>0</v>
      </c>
      <c r="K114" s="177"/>
      <c r="L114" s="182"/>
      <c r="M114" s="183"/>
      <c r="N114" s="184"/>
      <c r="O114" s="184"/>
      <c r="P114" s="185">
        <f>SUM(P115:P210)</f>
        <v>0</v>
      </c>
      <c r="Q114" s="184"/>
      <c r="R114" s="185">
        <f>SUM(R115:R210)</f>
        <v>0.28608</v>
      </c>
      <c r="S114" s="184"/>
      <c r="T114" s="186">
        <f>SUM(T115:T210)</f>
        <v>0</v>
      </c>
      <c r="AR114" s="187" t="s">
        <v>82</v>
      </c>
      <c r="AT114" s="188" t="s">
        <v>73</v>
      </c>
      <c r="AU114" s="188" t="s">
        <v>84</v>
      </c>
      <c r="AY114" s="187" t="s">
        <v>153</v>
      </c>
      <c r="BK114" s="189">
        <f>SUM(BK115:BK210)</f>
        <v>0</v>
      </c>
    </row>
    <row r="115" spans="2:65" s="1" customFormat="1" ht="38.25" customHeight="1">
      <c r="B115" s="41"/>
      <c r="C115" s="192" t="s">
        <v>82</v>
      </c>
      <c r="D115" s="192" t="s">
        <v>157</v>
      </c>
      <c r="E115" s="193" t="s">
        <v>158</v>
      </c>
      <c r="F115" s="194" t="s">
        <v>159</v>
      </c>
      <c r="G115" s="195" t="s">
        <v>160</v>
      </c>
      <c r="H115" s="196">
        <v>94</v>
      </c>
      <c r="I115" s="197"/>
      <c r="J115" s="198">
        <f>ROUND(I115*H115,2)</f>
        <v>0</v>
      </c>
      <c r="K115" s="194" t="s">
        <v>161</v>
      </c>
      <c r="L115" s="61"/>
      <c r="M115" s="199" t="s">
        <v>30</v>
      </c>
      <c r="N115" s="200" t="s">
        <v>45</v>
      </c>
      <c r="O115" s="42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AR115" s="24" t="s">
        <v>162</v>
      </c>
      <c r="AT115" s="24" t="s">
        <v>157</v>
      </c>
      <c r="AU115" s="24" t="s">
        <v>163</v>
      </c>
      <c r="AY115" s="24" t="s">
        <v>153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82</v>
      </c>
      <c r="BK115" s="203">
        <f>ROUND(I115*H115,2)</f>
        <v>0</v>
      </c>
      <c r="BL115" s="24" t="s">
        <v>162</v>
      </c>
      <c r="BM115" s="24" t="s">
        <v>164</v>
      </c>
    </row>
    <row r="116" spans="2:65" s="11" customFormat="1" ht="13.5">
      <c r="B116" s="204"/>
      <c r="C116" s="205"/>
      <c r="D116" s="206" t="s">
        <v>165</v>
      </c>
      <c r="E116" s="207" t="s">
        <v>30</v>
      </c>
      <c r="F116" s="208" t="s">
        <v>166</v>
      </c>
      <c r="G116" s="205"/>
      <c r="H116" s="207" t="s">
        <v>30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165</v>
      </c>
      <c r="AU116" s="214" t="s">
        <v>163</v>
      </c>
      <c r="AV116" s="11" t="s">
        <v>82</v>
      </c>
      <c r="AW116" s="11" t="s">
        <v>37</v>
      </c>
      <c r="AX116" s="11" t="s">
        <v>74</v>
      </c>
      <c r="AY116" s="214" t="s">
        <v>153</v>
      </c>
    </row>
    <row r="117" spans="2:65" s="11" customFormat="1" ht="13.5">
      <c r="B117" s="204"/>
      <c r="C117" s="205"/>
      <c r="D117" s="206" t="s">
        <v>165</v>
      </c>
      <c r="E117" s="207" t="s">
        <v>30</v>
      </c>
      <c r="F117" s="208" t="s">
        <v>167</v>
      </c>
      <c r="G117" s="205"/>
      <c r="H117" s="207" t="s">
        <v>30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165</v>
      </c>
      <c r="AU117" s="214" t="s">
        <v>163</v>
      </c>
      <c r="AV117" s="11" t="s">
        <v>82</v>
      </c>
      <c r="AW117" s="11" t="s">
        <v>37</v>
      </c>
      <c r="AX117" s="11" t="s">
        <v>74</v>
      </c>
      <c r="AY117" s="214" t="s">
        <v>153</v>
      </c>
    </row>
    <row r="118" spans="2:65" s="12" customFormat="1" ht="13.5">
      <c r="B118" s="215"/>
      <c r="C118" s="216"/>
      <c r="D118" s="206" t="s">
        <v>165</v>
      </c>
      <c r="E118" s="217" t="s">
        <v>30</v>
      </c>
      <c r="F118" s="218" t="s">
        <v>168</v>
      </c>
      <c r="G118" s="216"/>
      <c r="H118" s="219">
        <v>95.364000000000004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165</v>
      </c>
      <c r="AU118" s="225" t="s">
        <v>163</v>
      </c>
      <c r="AV118" s="12" t="s">
        <v>84</v>
      </c>
      <c r="AW118" s="12" t="s">
        <v>37</v>
      </c>
      <c r="AX118" s="12" t="s">
        <v>74</v>
      </c>
      <c r="AY118" s="225" t="s">
        <v>153</v>
      </c>
    </row>
    <row r="119" spans="2:65" s="12" customFormat="1" ht="13.5">
      <c r="B119" s="215"/>
      <c r="C119" s="216"/>
      <c r="D119" s="206" t="s">
        <v>165</v>
      </c>
      <c r="E119" s="217" t="s">
        <v>30</v>
      </c>
      <c r="F119" s="218" t="s">
        <v>169</v>
      </c>
      <c r="G119" s="216"/>
      <c r="H119" s="219">
        <v>1.9870000000000001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165</v>
      </c>
      <c r="AU119" s="225" t="s">
        <v>163</v>
      </c>
      <c r="AV119" s="12" t="s">
        <v>84</v>
      </c>
      <c r="AW119" s="12" t="s">
        <v>37</v>
      </c>
      <c r="AX119" s="12" t="s">
        <v>74</v>
      </c>
      <c r="AY119" s="225" t="s">
        <v>153</v>
      </c>
    </row>
    <row r="120" spans="2:65" s="11" customFormat="1" ht="13.5">
      <c r="B120" s="204"/>
      <c r="C120" s="205"/>
      <c r="D120" s="206" t="s">
        <v>165</v>
      </c>
      <c r="E120" s="207" t="s">
        <v>30</v>
      </c>
      <c r="F120" s="208" t="s">
        <v>170</v>
      </c>
      <c r="G120" s="205"/>
      <c r="H120" s="207" t="s">
        <v>30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165</v>
      </c>
      <c r="AU120" s="214" t="s">
        <v>163</v>
      </c>
      <c r="AV120" s="11" t="s">
        <v>82</v>
      </c>
      <c r="AW120" s="11" t="s">
        <v>37</v>
      </c>
      <c r="AX120" s="11" t="s">
        <v>74</v>
      </c>
      <c r="AY120" s="214" t="s">
        <v>153</v>
      </c>
    </row>
    <row r="121" spans="2:65" s="12" customFormat="1" ht="13.5">
      <c r="B121" s="215"/>
      <c r="C121" s="216"/>
      <c r="D121" s="206" t="s">
        <v>165</v>
      </c>
      <c r="E121" s="217" t="s">
        <v>30</v>
      </c>
      <c r="F121" s="218" t="s">
        <v>171</v>
      </c>
      <c r="G121" s="216"/>
      <c r="H121" s="219">
        <v>3.488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165</v>
      </c>
      <c r="AU121" s="225" t="s">
        <v>163</v>
      </c>
      <c r="AV121" s="12" t="s">
        <v>84</v>
      </c>
      <c r="AW121" s="12" t="s">
        <v>37</v>
      </c>
      <c r="AX121" s="12" t="s">
        <v>74</v>
      </c>
      <c r="AY121" s="225" t="s">
        <v>153</v>
      </c>
    </row>
    <row r="122" spans="2:65" s="11" customFormat="1" ht="13.5">
      <c r="B122" s="204"/>
      <c r="C122" s="205"/>
      <c r="D122" s="206" t="s">
        <v>165</v>
      </c>
      <c r="E122" s="207" t="s">
        <v>30</v>
      </c>
      <c r="F122" s="208" t="s">
        <v>172</v>
      </c>
      <c r="G122" s="205"/>
      <c r="H122" s="207" t="s">
        <v>30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165</v>
      </c>
      <c r="AU122" s="214" t="s">
        <v>163</v>
      </c>
      <c r="AV122" s="11" t="s">
        <v>82</v>
      </c>
      <c r="AW122" s="11" t="s">
        <v>37</v>
      </c>
      <c r="AX122" s="11" t="s">
        <v>74</v>
      </c>
      <c r="AY122" s="214" t="s">
        <v>153</v>
      </c>
    </row>
    <row r="123" spans="2:65" s="12" customFormat="1" ht="13.5">
      <c r="B123" s="215"/>
      <c r="C123" s="216"/>
      <c r="D123" s="206" t="s">
        <v>165</v>
      </c>
      <c r="E123" s="217" t="s">
        <v>30</v>
      </c>
      <c r="F123" s="218" t="s">
        <v>173</v>
      </c>
      <c r="G123" s="216"/>
      <c r="H123" s="219">
        <v>14.256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165</v>
      </c>
      <c r="AU123" s="225" t="s">
        <v>163</v>
      </c>
      <c r="AV123" s="12" t="s">
        <v>84</v>
      </c>
      <c r="AW123" s="12" t="s">
        <v>37</v>
      </c>
      <c r="AX123" s="12" t="s">
        <v>74</v>
      </c>
      <c r="AY123" s="225" t="s">
        <v>153</v>
      </c>
    </row>
    <row r="124" spans="2:65" s="12" customFormat="1" ht="13.5">
      <c r="B124" s="215"/>
      <c r="C124" s="216"/>
      <c r="D124" s="206" t="s">
        <v>165</v>
      </c>
      <c r="E124" s="217" t="s">
        <v>30</v>
      </c>
      <c r="F124" s="218" t="s">
        <v>174</v>
      </c>
      <c r="G124" s="216"/>
      <c r="H124" s="219">
        <v>0.32400000000000001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165</v>
      </c>
      <c r="AU124" s="225" t="s">
        <v>163</v>
      </c>
      <c r="AV124" s="12" t="s">
        <v>84</v>
      </c>
      <c r="AW124" s="12" t="s">
        <v>37</v>
      </c>
      <c r="AX124" s="12" t="s">
        <v>74</v>
      </c>
      <c r="AY124" s="225" t="s">
        <v>153</v>
      </c>
    </row>
    <row r="125" spans="2:65" s="11" customFormat="1" ht="13.5">
      <c r="B125" s="204"/>
      <c r="C125" s="205"/>
      <c r="D125" s="206" t="s">
        <v>165</v>
      </c>
      <c r="E125" s="207" t="s">
        <v>30</v>
      </c>
      <c r="F125" s="208" t="s">
        <v>175</v>
      </c>
      <c r="G125" s="205"/>
      <c r="H125" s="207" t="s">
        <v>30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165</v>
      </c>
      <c r="AU125" s="214" t="s">
        <v>163</v>
      </c>
      <c r="AV125" s="11" t="s">
        <v>82</v>
      </c>
      <c r="AW125" s="11" t="s">
        <v>37</v>
      </c>
      <c r="AX125" s="11" t="s">
        <v>74</v>
      </c>
      <c r="AY125" s="214" t="s">
        <v>153</v>
      </c>
    </row>
    <row r="126" spans="2:65" s="12" customFormat="1" ht="13.5">
      <c r="B126" s="215"/>
      <c r="C126" s="216"/>
      <c r="D126" s="206" t="s">
        <v>165</v>
      </c>
      <c r="E126" s="217" t="s">
        <v>30</v>
      </c>
      <c r="F126" s="218" t="s">
        <v>176</v>
      </c>
      <c r="G126" s="216"/>
      <c r="H126" s="219">
        <v>3.528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165</v>
      </c>
      <c r="AU126" s="225" t="s">
        <v>163</v>
      </c>
      <c r="AV126" s="12" t="s">
        <v>84</v>
      </c>
      <c r="AW126" s="12" t="s">
        <v>37</v>
      </c>
      <c r="AX126" s="12" t="s">
        <v>74</v>
      </c>
      <c r="AY126" s="225" t="s">
        <v>153</v>
      </c>
    </row>
    <row r="127" spans="2:65" s="12" customFormat="1" ht="13.5">
      <c r="B127" s="215"/>
      <c r="C127" s="216"/>
      <c r="D127" s="206" t="s">
        <v>165</v>
      </c>
      <c r="E127" s="217" t="s">
        <v>30</v>
      </c>
      <c r="F127" s="218" t="s">
        <v>177</v>
      </c>
      <c r="G127" s="216"/>
      <c r="H127" s="219">
        <v>0.221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165</v>
      </c>
      <c r="AU127" s="225" t="s">
        <v>163</v>
      </c>
      <c r="AV127" s="12" t="s">
        <v>84</v>
      </c>
      <c r="AW127" s="12" t="s">
        <v>37</v>
      </c>
      <c r="AX127" s="12" t="s">
        <v>74</v>
      </c>
      <c r="AY127" s="225" t="s">
        <v>153</v>
      </c>
    </row>
    <row r="128" spans="2:65" s="11" customFormat="1" ht="13.5">
      <c r="B128" s="204"/>
      <c r="C128" s="205"/>
      <c r="D128" s="206" t="s">
        <v>165</v>
      </c>
      <c r="E128" s="207" t="s">
        <v>30</v>
      </c>
      <c r="F128" s="208" t="s">
        <v>178</v>
      </c>
      <c r="G128" s="205"/>
      <c r="H128" s="207" t="s">
        <v>30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165</v>
      </c>
      <c r="AU128" s="214" t="s">
        <v>163</v>
      </c>
      <c r="AV128" s="11" t="s">
        <v>82</v>
      </c>
      <c r="AW128" s="11" t="s">
        <v>37</v>
      </c>
      <c r="AX128" s="11" t="s">
        <v>74</v>
      </c>
      <c r="AY128" s="214" t="s">
        <v>153</v>
      </c>
    </row>
    <row r="129" spans="2:65" s="12" customFormat="1" ht="13.5">
      <c r="B129" s="215"/>
      <c r="C129" s="216"/>
      <c r="D129" s="206" t="s">
        <v>165</v>
      </c>
      <c r="E129" s="217" t="s">
        <v>30</v>
      </c>
      <c r="F129" s="218" t="s">
        <v>179</v>
      </c>
      <c r="G129" s="216"/>
      <c r="H129" s="219">
        <v>6.9749999999999996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165</v>
      </c>
      <c r="AU129" s="225" t="s">
        <v>163</v>
      </c>
      <c r="AV129" s="12" t="s">
        <v>84</v>
      </c>
      <c r="AW129" s="12" t="s">
        <v>37</v>
      </c>
      <c r="AX129" s="12" t="s">
        <v>74</v>
      </c>
      <c r="AY129" s="225" t="s">
        <v>153</v>
      </c>
    </row>
    <row r="130" spans="2:65" s="12" customFormat="1" ht="13.5">
      <c r="B130" s="215"/>
      <c r="C130" s="216"/>
      <c r="D130" s="206" t="s">
        <v>165</v>
      </c>
      <c r="E130" s="217" t="s">
        <v>30</v>
      </c>
      <c r="F130" s="218" t="s">
        <v>180</v>
      </c>
      <c r="G130" s="216"/>
      <c r="H130" s="219">
        <v>6.8570000000000002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165</v>
      </c>
      <c r="AU130" s="225" t="s">
        <v>163</v>
      </c>
      <c r="AV130" s="12" t="s">
        <v>84</v>
      </c>
      <c r="AW130" s="12" t="s">
        <v>37</v>
      </c>
      <c r="AX130" s="12" t="s">
        <v>74</v>
      </c>
      <c r="AY130" s="225" t="s">
        <v>153</v>
      </c>
    </row>
    <row r="131" spans="2:65" s="13" customFormat="1" ht="13.5">
      <c r="B131" s="226"/>
      <c r="C131" s="227"/>
      <c r="D131" s="206" t="s">
        <v>165</v>
      </c>
      <c r="E131" s="228" t="s">
        <v>30</v>
      </c>
      <c r="F131" s="229" t="s">
        <v>181</v>
      </c>
      <c r="G131" s="227"/>
      <c r="H131" s="230">
        <v>133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165</v>
      </c>
      <c r="AU131" s="236" t="s">
        <v>163</v>
      </c>
      <c r="AV131" s="13" t="s">
        <v>163</v>
      </c>
      <c r="AW131" s="13" t="s">
        <v>37</v>
      </c>
      <c r="AX131" s="13" t="s">
        <v>74</v>
      </c>
      <c r="AY131" s="236" t="s">
        <v>153</v>
      </c>
    </row>
    <row r="132" spans="2:65" s="11" customFormat="1" ht="13.5">
      <c r="B132" s="204"/>
      <c r="C132" s="205"/>
      <c r="D132" s="206" t="s">
        <v>165</v>
      </c>
      <c r="E132" s="207" t="s">
        <v>30</v>
      </c>
      <c r="F132" s="208" t="s">
        <v>182</v>
      </c>
      <c r="G132" s="205"/>
      <c r="H132" s="207" t="s">
        <v>30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165</v>
      </c>
      <c r="AU132" s="214" t="s">
        <v>163</v>
      </c>
      <c r="AV132" s="11" t="s">
        <v>82</v>
      </c>
      <c r="AW132" s="11" t="s">
        <v>37</v>
      </c>
      <c r="AX132" s="11" t="s">
        <v>74</v>
      </c>
      <c r="AY132" s="214" t="s">
        <v>153</v>
      </c>
    </row>
    <row r="133" spans="2:65" s="12" customFormat="1" ht="13.5">
      <c r="B133" s="215"/>
      <c r="C133" s="216"/>
      <c r="D133" s="206" t="s">
        <v>165</v>
      </c>
      <c r="E133" s="217" t="s">
        <v>30</v>
      </c>
      <c r="F133" s="218" t="s">
        <v>183</v>
      </c>
      <c r="G133" s="216"/>
      <c r="H133" s="219">
        <v>94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165</v>
      </c>
      <c r="AU133" s="225" t="s">
        <v>163</v>
      </c>
      <c r="AV133" s="12" t="s">
        <v>84</v>
      </c>
      <c r="AW133" s="12" t="s">
        <v>37</v>
      </c>
      <c r="AX133" s="12" t="s">
        <v>74</v>
      </c>
      <c r="AY133" s="225" t="s">
        <v>153</v>
      </c>
    </row>
    <row r="134" spans="2:65" s="13" customFormat="1" ht="13.5">
      <c r="B134" s="226"/>
      <c r="C134" s="227"/>
      <c r="D134" s="206" t="s">
        <v>165</v>
      </c>
      <c r="E134" s="228" t="s">
        <v>30</v>
      </c>
      <c r="F134" s="229" t="s">
        <v>184</v>
      </c>
      <c r="G134" s="227"/>
      <c r="H134" s="230">
        <v>94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165</v>
      </c>
      <c r="AU134" s="236" t="s">
        <v>163</v>
      </c>
      <c r="AV134" s="13" t="s">
        <v>163</v>
      </c>
      <c r="AW134" s="13" t="s">
        <v>37</v>
      </c>
      <c r="AX134" s="13" t="s">
        <v>82</v>
      </c>
      <c r="AY134" s="236" t="s">
        <v>153</v>
      </c>
    </row>
    <row r="135" spans="2:65" s="1" customFormat="1" ht="38.25" customHeight="1">
      <c r="B135" s="41"/>
      <c r="C135" s="192" t="s">
        <v>84</v>
      </c>
      <c r="D135" s="192" t="s">
        <v>157</v>
      </c>
      <c r="E135" s="193" t="s">
        <v>185</v>
      </c>
      <c r="F135" s="194" t="s">
        <v>186</v>
      </c>
      <c r="G135" s="195" t="s">
        <v>160</v>
      </c>
      <c r="H135" s="196">
        <v>47</v>
      </c>
      <c r="I135" s="197"/>
      <c r="J135" s="198">
        <f>ROUND(I135*H135,2)</f>
        <v>0</v>
      </c>
      <c r="K135" s="194" t="s">
        <v>161</v>
      </c>
      <c r="L135" s="61"/>
      <c r="M135" s="199" t="s">
        <v>30</v>
      </c>
      <c r="N135" s="200" t="s">
        <v>45</v>
      </c>
      <c r="O135" s="42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4" t="s">
        <v>162</v>
      </c>
      <c r="AT135" s="24" t="s">
        <v>157</v>
      </c>
      <c r="AU135" s="24" t="s">
        <v>163</v>
      </c>
      <c r="AY135" s="24" t="s">
        <v>153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4" t="s">
        <v>82</v>
      </c>
      <c r="BK135" s="203">
        <f>ROUND(I135*H135,2)</f>
        <v>0</v>
      </c>
      <c r="BL135" s="24" t="s">
        <v>162</v>
      </c>
      <c r="BM135" s="24" t="s">
        <v>187</v>
      </c>
    </row>
    <row r="136" spans="2:65" s="11" customFormat="1" ht="13.5">
      <c r="B136" s="204"/>
      <c r="C136" s="205"/>
      <c r="D136" s="206" t="s">
        <v>165</v>
      </c>
      <c r="E136" s="207" t="s">
        <v>30</v>
      </c>
      <c r="F136" s="208" t="s">
        <v>188</v>
      </c>
      <c r="G136" s="205"/>
      <c r="H136" s="207" t="s">
        <v>30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165</v>
      </c>
      <c r="AU136" s="214" t="s">
        <v>163</v>
      </c>
      <c r="AV136" s="11" t="s">
        <v>82</v>
      </c>
      <c r="AW136" s="11" t="s">
        <v>37</v>
      </c>
      <c r="AX136" s="11" t="s">
        <v>74</v>
      </c>
      <c r="AY136" s="214" t="s">
        <v>153</v>
      </c>
    </row>
    <row r="137" spans="2:65" s="12" customFormat="1" ht="13.5">
      <c r="B137" s="215"/>
      <c r="C137" s="216"/>
      <c r="D137" s="206" t="s">
        <v>165</v>
      </c>
      <c r="E137" s="217" t="s">
        <v>30</v>
      </c>
      <c r="F137" s="218" t="s">
        <v>189</v>
      </c>
      <c r="G137" s="216"/>
      <c r="H137" s="219">
        <v>47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165</v>
      </c>
      <c r="AU137" s="225" t="s">
        <v>163</v>
      </c>
      <c r="AV137" s="12" t="s">
        <v>84</v>
      </c>
      <c r="AW137" s="12" t="s">
        <v>37</v>
      </c>
      <c r="AX137" s="12" t="s">
        <v>82</v>
      </c>
      <c r="AY137" s="225" t="s">
        <v>153</v>
      </c>
    </row>
    <row r="138" spans="2:65" s="1" customFormat="1" ht="38.25" customHeight="1">
      <c r="B138" s="41"/>
      <c r="C138" s="192" t="s">
        <v>163</v>
      </c>
      <c r="D138" s="192" t="s">
        <v>157</v>
      </c>
      <c r="E138" s="193" t="s">
        <v>190</v>
      </c>
      <c r="F138" s="194" t="s">
        <v>191</v>
      </c>
      <c r="G138" s="195" t="s">
        <v>160</v>
      </c>
      <c r="H138" s="196">
        <v>40</v>
      </c>
      <c r="I138" s="197"/>
      <c r="J138" s="198">
        <f>ROUND(I138*H138,2)</f>
        <v>0</v>
      </c>
      <c r="K138" s="194" t="s">
        <v>161</v>
      </c>
      <c r="L138" s="61"/>
      <c r="M138" s="199" t="s">
        <v>30</v>
      </c>
      <c r="N138" s="200" t="s">
        <v>45</v>
      </c>
      <c r="O138" s="42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4" t="s">
        <v>162</v>
      </c>
      <c r="AT138" s="24" t="s">
        <v>157</v>
      </c>
      <c r="AU138" s="24" t="s">
        <v>163</v>
      </c>
      <c r="AY138" s="24" t="s">
        <v>153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82</v>
      </c>
      <c r="BK138" s="203">
        <f>ROUND(I138*H138,2)</f>
        <v>0</v>
      </c>
      <c r="BL138" s="24" t="s">
        <v>162</v>
      </c>
      <c r="BM138" s="24" t="s">
        <v>192</v>
      </c>
    </row>
    <row r="139" spans="2:65" s="11" customFormat="1" ht="13.5">
      <c r="B139" s="204"/>
      <c r="C139" s="205"/>
      <c r="D139" s="206" t="s">
        <v>165</v>
      </c>
      <c r="E139" s="207" t="s">
        <v>30</v>
      </c>
      <c r="F139" s="208" t="s">
        <v>166</v>
      </c>
      <c r="G139" s="205"/>
      <c r="H139" s="207" t="s">
        <v>30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165</v>
      </c>
      <c r="AU139" s="214" t="s">
        <v>163</v>
      </c>
      <c r="AV139" s="11" t="s">
        <v>82</v>
      </c>
      <c r="AW139" s="11" t="s">
        <v>37</v>
      </c>
      <c r="AX139" s="11" t="s">
        <v>74</v>
      </c>
      <c r="AY139" s="214" t="s">
        <v>153</v>
      </c>
    </row>
    <row r="140" spans="2:65" s="11" customFormat="1" ht="13.5">
      <c r="B140" s="204"/>
      <c r="C140" s="205"/>
      <c r="D140" s="206" t="s">
        <v>165</v>
      </c>
      <c r="E140" s="207" t="s">
        <v>30</v>
      </c>
      <c r="F140" s="208" t="s">
        <v>193</v>
      </c>
      <c r="G140" s="205"/>
      <c r="H140" s="207" t="s">
        <v>30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165</v>
      </c>
      <c r="AU140" s="214" t="s">
        <v>163</v>
      </c>
      <c r="AV140" s="11" t="s">
        <v>82</v>
      </c>
      <c r="AW140" s="11" t="s">
        <v>37</v>
      </c>
      <c r="AX140" s="11" t="s">
        <v>74</v>
      </c>
      <c r="AY140" s="214" t="s">
        <v>153</v>
      </c>
    </row>
    <row r="141" spans="2:65" s="12" customFormat="1" ht="13.5">
      <c r="B141" s="215"/>
      <c r="C141" s="216"/>
      <c r="D141" s="206" t="s">
        <v>165</v>
      </c>
      <c r="E141" s="217" t="s">
        <v>30</v>
      </c>
      <c r="F141" s="218" t="s">
        <v>194</v>
      </c>
      <c r="G141" s="216"/>
      <c r="H141" s="219">
        <v>133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165</v>
      </c>
      <c r="AU141" s="225" t="s">
        <v>163</v>
      </c>
      <c r="AV141" s="12" t="s">
        <v>84</v>
      </c>
      <c r="AW141" s="12" t="s">
        <v>37</v>
      </c>
      <c r="AX141" s="12" t="s">
        <v>74</v>
      </c>
      <c r="AY141" s="225" t="s">
        <v>153</v>
      </c>
    </row>
    <row r="142" spans="2:65" s="13" customFormat="1" ht="13.5">
      <c r="B142" s="226"/>
      <c r="C142" s="227"/>
      <c r="D142" s="206" t="s">
        <v>165</v>
      </c>
      <c r="E142" s="228" t="s">
        <v>30</v>
      </c>
      <c r="F142" s="229" t="s">
        <v>181</v>
      </c>
      <c r="G142" s="227"/>
      <c r="H142" s="230">
        <v>133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165</v>
      </c>
      <c r="AU142" s="236" t="s">
        <v>163</v>
      </c>
      <c r="AV142" s="13" t="s">
        <v>163</v>
      </c>
      <c r="AW142" s="13" t="s">
        <v>37</v>
      </c>
      <c r="AX142" s="13" t="s">
        <v>74</v>
      </c>
      <c r="AY142" s="236" t="s">
        <v>153</v>
      </c>
    </row>
    <row r="143" spans="2:65" s="11" customFormat="1" ht="13.5">
      <c r="B143" s="204"/>
      <c r="C143" s="205"/>
      <c r="D143" s="206" t="s">
        <v>165</v>
      </c>
      <c r="E143" s="207" t="s">
        <v>30</v>
      </c>
      <c r="F143" s="208" t="s">
        <v>195</v>
      </c>
      <c r="G143" s="205"/>
      <c r="H143" s="207" t="s">
        <v>30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165</v>
      </c>
      <c r="AU143" s="214" t="s">
        <v>163</v>
      </c>
      <c r="AV143" s="11" t="s">
        <v>82</v>
      </c>
      <c r="AW143" s="11" t="s">
        <v>37</v>
      </c>
      <c r="AX143" s="11" t="s">
        <v>74</v>
      </c>
      <c r="AY143" s="214" t="s">
        <v>153</v>
      </c>
    </row>
    <row r="144" spans="2:65" s="12" customFormat="1" ht="13.5">
      <c r="B144" s="215"/>
      <c r="C144" s="216"/>
      <c r="D144" s="206" t="s">
        <v>165</v>
      </c>
      <c r="E144" s="217" t="s">
        <v>30</v>
      </c>
      <c r="F144" s="218" t="s">
        <v>196</v>
      </c>
      <c r="G144" s="216"/>
      <c r="H144" s="219">
        <v>40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165</v>
      </c>
      <c r="AU144" s="225" t="s">
        <v>163</v>
      </c>
      <c r="AV144" s="12" t="s">
        <v>84</v>
      </c>
      <c r="AW144" s="12" t="s">
        <v>37</v>
      </c>
      <c r="AX144" s="12" t="s">
        <v>74</v>
      </c>
      <c r="AY144" s="225" t="s">
        <v>153</v>
      </c>
    </row>
    <row r="145" spans="2:65" s="13" customFormat="1" ht="13.5">
      <c r="B145" s="226"/>
      <c r="C145" s="227"/>
      <c r="D145" s="206" t="s">
        <v>165</v>
      </c>
      <c r="E145" s="228" t="s">
        <v>30</v>
      </c>
      <c r="F145" s="229" t="s">
        <v>197</v>
      </c>
      <c r="G145" s="227"/>
      <c r="H145" s="230">
        <v>40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165</v>
      </c>
      <c r="AU145" s="236" t="s">
        <v>163</v>
      </c>
      <c r="AV145" s="13" t="s">
        <v>163</v>
      </c>
      <c r="AW145" s="13" t="s">
        <v>37</v>
      </c>
      <c r="AX145" s="13" t="s">
        <v>82</v>
      </c>
      <c r="AY145" s="236" t="s">
        <v>153</v>
      </c>
    </row>
    <row r="146" spans="2:65" s="1" customFormat="1" ht="38.25" customHeight="1">
      <c r="B146" s="41"/>
      <c r="C146" s="192" t="s">
        <v>162</v>
      </c>
      <c r="D146" s="192" t="s">
        <v>157</v>
      </c>
      <c r="E146" s="193" t="s">
        <v>198</v>
      </c>
      <c r="F146" s="194" t="s">
        <v>199</v>
      </c>
      <c r="G146" s="195" t="s">
        <v>160</v>
      </c>
      <c r="H146" s="196">
        <v>20</v>
      </c>
      <c r="I146" s="197"/>
      <c r="J146" s="198">
        <f>ROUND(I146*H146,2)</f>
        <v>0</v>
      </c>
      <c r="K146" s="194" t="s">
        <v>161</v>
      </c>
      <c r="L146" s="61"/>
      <c r="M146" s="199" t="s">
        <v>30</v>
      </c>
      <c r="N146" s="200" t="s">
        <v>45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162</v>
      </c>
      <c r="AT146" s="24" t="s">
        <v>157</v>
      </c>
      <c r="AU146" s="24" t="s">
        <v>163</v>
      </c>
      <c r="AY146" s="24" t="s">
        <v>153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82</v>
      </c>
      <c r="BK146" s="203">
        <f>ROUND(I146*H146,2)</f>
        <v>0</v>
      </c>
      <c r="BL146" s="24" t="s">
        <v>162</v>
      </c>
      <c r="BM146" s="24" t="s">
        <v>200</v>
      </c>
    </row>
    <row r="147" spans="2:65" s="11" customFormat="1" ht="13.5">
      <c r="B147" s="204"/>
      <c r="C147" s="205"/>
      <c r="D147" s="206" t="s">
        <v>165</v>
      </c>
      <c r="E147" s="207" t="s">
        <v>30</v>
      </c>
      <c r="F147" s="208" t="s">
        <v>188</v>
      </c>
      <c r="G147" s="205"/>
      <c r="H147" s="207" t="s">
        <v>30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165</v>
      </c>
      <c r="AU147" s="214" t="s">
        <v>163</v>
      </c>
      <c r="AV147" s="11" t="s">
        <v>82</v>
      </c>
      <c r="AW147" s="11" t="s">
        <v>37</v>
      </c>
      <c r="AX147" s="11" t="s">
        <v>74</v>
      </c>
      <c r="AY147" s="214" t="s">
        <v>153</v>
      </c>
    </row>
    <row r="148" spans="2:65" s="12" customFormat="1" ht="13.5">
      <c r="B148" s="215"/>
      <c r="C148" s="216"/>
      <c r="D148" s="206" t="s">
        <v>165</v>
      </c>
      <c r="E148" s="217" t="s">
        <v>30</v>
      </c>
      <c r="F148" s="218" t="s">
        <v>201</v>
      </c>
      <c r="G148" s="216"/>
      <c r="H148" s="219">
        <v>20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165</v>
      </c>
      <c r="AU148" s="225" t="s">
        <v>163</v>
      </c>
      <c r="AV148" s="12" t="s">
        <v>84</v>
      </c>
      <c r="AW148" s="12" t="s">
        <v>37</v>
      </c>
      <c r="AX148" s="12" t="s">
        <v>82</v>
      </c>
      <c r="AY148" s="225" t="s">
        <v>153</v>
      </c>
    </row>
    <row r="149" spans="2:65" s="1" customFormat="1" ht="25.5" customHeight="1">
      <c r="B149" s="41"/>
      <c r="C149" s="192" t="s">
        <v>202</v>
      </c>
      <c r="D149" s="192" t="s">
        <v>157</v>
      </c>
      <c r="E149" s="193" t="s">
        <v>203</v>
      </c>
      <c r="F149" s="194" t="s">
        <v>204</v>
      </c>
      <c r="G149" s="195" t="s">
        <v>205</v>
      </c>
      <c r="H149" s="196">
        <v>192</v>
      </c>
      <c r="I149" s="197"/>
      <c r="J149" s="198">
        <f>ROUND(I149*H149,2)</f>
        <v>0</v>
      </c>
      <c r="K149" s="194" t="s">
        <v>161</v>
      </c>
      <c r="L149" s="61"/>
      <c r="M149" s="199" t="s">
        <v>30</v>
      </c>
      <c r="N149" s="200" t="s">
        <v>45</v>
      </c>
      <c r="O149" s="42"/>
      <c r="P149" s="201">
        <f>O149*H149</f>
        <v>0</v>
      </c>
      <c r="Q149" s="201">
        <v>6.9999999999999999E-4</v>
      </c>
      <c r="R149" s="201">
        <f>Q149*H149</f>
        <v>0.13439999999999999</v>
      </c>
      <c r="S149" s="201">
        <v>0</v>
      </c>
      <c r="T149" s="202">
        <f>S149*H149</f>
        <v>0</v>
      </c>
      <c r="AR149" s="24" t="s">
        <v>162</v>
      </c>
      <c r="AT149" s="24" t="s">
        <v>157</v>
      </c>
      <c r="AU149" s="24" t="s">
        <v>163</v>
      </c>
      <c r="AY149" s="24" t="s">
        <v>153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82</v>
      </c>
      <c r="BK149" s="203">
        <f>ROUND(I149*H149,2)</f>
        <v>0</v>
      </c>
      <c r="BL149" s="24" t="s">
        <v>162</v>
      </c>
      <c r="BM149" s="24" t="s">
        <v>206</v>
      </c>
    </row>
    <row r="150" spans="2:65" s="11" customFormat="1" ht="13.5">
      <c r="B150" s="204"/>
      <c r="C150" s="205"/>
      <c r="D150" s="206" t="s">
        <v>165</v>
      </c>
      <c r="E150" s="207" t="s">
        <v>30</v>
      </c>
      <c r="F150" s="208" t="s">
        <v>167</v>
      </c>
      <c r="G150" s="205"/>
      <c r="H150" s="207" t="s">
        <v>30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165</v>
      </c>
      <c r="AU150" s="214" t="s">
        <v>163</v>
      </c>
      <c r="AV150" s="11" t="s">
        <v>82</v>
      </c>
      <c r="AW150" s="11" t="s">
        <v>37</v>
      </c>
      <c r="AX150" s="11" t="s">
        <v>74</v>
      </c>
      <c r="AY150" s="214" t="s">
        <v>153</v>
      </c>
    </row>
    <row r="151" spans="2:65" s="12" customFormat="1" ht="13.5">
      <c r="B151" s="215"/>
      <c r="C151" s="216"/>
      <c r="D151" s="206" t="s">
        <v>165</v>
      </c>
      <c r="E151" s="217" t="s">
        <v>30</v>
      </c>
      <c r="F151" s="218" t="s">
        <v>207</v>
      </c>
      <c r="G151" s="216"/>
      <c r="H151" s="219">
        <v>158.94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165</v>
      </c>
      <c r="AU151" s="225" t="s">
        <v>163</v>
      </c>
      <c r="AV151" s="12" t="s">
        <v>84</v>
      </c>
      <c r="AW151" s="12" t="s">
        <v>37</v>
      </c>
      <c r="AX151" s="12" t="s">
        <v>74</v>
      </c>
      <c r="AY151" s="225" t="s">
        <v>153</v>
      </c>
    </row>
    <row r="152" spans="2:65" s="11" customFormat="1" ht="13.5">
      <c r="B152" s="204"/>
      <c r="C152" s="205"/>
      <c r="D152" s="206" t="s">
        <v>165</v>
      </c>
      <c r="E152" s="207" t="s">
        <v>30</v>
      </c>
      <c r="F152" s="208" t="s">
        <v>172</v>
      </c>
      <c r="G152" s="205"/>
      <c r="H152" s="207" t="s">
        <v>30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165</v>
      </c>
      <c r="AU152" s="214" t="s">
        <v>163</v>
      </c>
      <c r="AV152" s="11" t="s">
        <v>82</v>
      </c>
      <c r="AW152" s="11" t="s">
        <v>37</v>
      </c>
      <c r="AX152" s="11" t="s">
        <v>74</v>
      </c>
      <c r="AY152" s="214" t="s">
        <v>153</v>
      </c>
    </row>
    <row r="153" spans="2:65" s="12" customFormat="1" ht="13.5">
      <c r="B153" s="215"/>
      <c r="C153" s="216"/>
      <c r="D153" s="206" t="s">
        <v>165</v>
      </c>
      <c r="E153" s="217" t="s">
        <v>30</v>
      </c>
      <c r="F153" s="218" t="s">
        <v>208</v>
      </c>
      <c r="G153" s="216"/>
      <c r="H153" s="219">
        <v>23.76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165</v>
      </c>
      <c r="AU153" s="225" t="s">
        <v>163</v>
      </c>
      <c r="AV153" s="12" t="s">
        <v>84</v>
      </c>
      <c r="AW153" s="12" t="s">
        <v>37</v>
      </c>
      <c r="AX153" s="12" t="s">
        <v>74</v>
      </c>
      <c r="AY153" s="225" t="s">
        <v>153</v>
      </c>
    </row>
    <row r="154" spans="2:65" s="12" customFormat="1" ht="13.5">
      <c r="B154" s="215"/>
      <c r="C154" s="216"/>
      <c r="D154" s="206" t="s">
        <v>165</v>
      </c>
      <c r="E154" s="217" t="s">
        <v>30</v>
      </c>
      <c r="F154" s="218" t="s">
        <v>209</v>
      </c>
      <c r="G154" s="216"/>
      <c r="H154" s="219">
        <v>9.3000000000000007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165</v>
      </c>
      <c r="AU154" s="225" t="s">
        <v>163</v>
      </c>
      <c r="AV154" s="12" t="s">
        <v>84</v>
      </c>
      <c r="AW154" s="12" t="s">
        <v>37</v>
      </c>
      <c r="AX154" s="12" t="s">
        <v>74</v>
      </c>
      <c r="AY154" s="225" t="s">
        <v>153</v>
      </c>
    </row>
    <row r="155" spans="2:65" s="14" customFormat="1" ht="13.5">
      <c r="B155" s="237"/>
      <c r="C155" s="238"/>
      <c r="D155" s="206" t="s">
        <v>165</v>
      </c>
      <c r="E155" s="239" t="s">
        <v>30</v>
      </c>
      <c r="F155" s="240" t="s">
        <v>210</v>
      </c>
      <c r="G155" s="238"/>
      <c r="H155" s="241">
        <v>192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AT155" s="247" t="s">
        <v>165</v>
      </c>
      <c r="AU155" s="247" t="s">
        <v>163</v>
      </c>
      <c r="AV155" s="14" t="s">
        <v>162</v>
      </c>
      <c r="AW155" s="14" t="s">
        <v>37</v>
      </c>
      <c r="AX155" s="14" t="s">
        <v>82</v>
      </c>
      <c r="AY155" s="247" t="s">
        <v>153</v>
      </c>
    </row>
    <row r="156" spans="2:65" s="1" customFormat="1" ht="25.5" customHeight="1">
      <c r="B156" s="41"/>
      <c r="C156" s="192" t="s">
        <v>211</v>
      </c>
      <c r="D156" s="192" t="s">
        <v>157</v>
      </c>
      <c r="E156" s="193" t="s">
        <v>212</v>
      </c>
      <c r="F156" s="194" t="s">
        <v>213</v>
      </c>
      <c r="G156" s="195" t="s">
        <v>205</v>
      </c>
      <c r="H156" s="196">
        <v>192</v>
      </c>
      <c r="I156" s="197"/>
      <c r="J156" s="198">
        <f>ROUND(I156*H156,2)</f>
        <v>0</v>
      </c>
      <c r="K156" s="194" t="s">
        <v>161</v>
      </c>
      <c r="L156" s="61"/>
      <c r="M156" s="199" t="s">
        <v>30</v>
      </c>
      <c r="N156" s="200" t="s">
        <v>45</v>
      </c>
      <c r="O156" s="42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4" t="s">
        <v>162</v>
      </c>
      <c r="AT156" s="24" t="s">
        <v>157</v>
      </c>
      <c r="AU156" s="24" t="s">
        <v>163</v>
      </c>
      <c r="AY156" s="24" t="s">
        <v>153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4" t="s">
        <v>82</v>
      </c>
      <c r="BK156" s="203">
        <f>ROUND(I156*H156,2)</f>
        <v>0</v>
      </c>
      <c r="BL156" s="24" t="s">
        <v>162</v>
      </c>
      <c r="BM156" s="24" t="s">
        <v>214</v>
      </c>
    </row>
    <row r="157" spans="2:65" s="1" customFormat="1" ht="25.5" customHeight="1">
      <c r="B157" s="41"/>
      <c r="C157" s="192" t="s">
        <v>215</v>
      </c>
      <c r="D157" s="192" t="s">
        <v>157</v>
      </c>
      <c r="E157" s="193" t="s">
        <v>216</v>
      </c>
      <c r="F157" s="194" t="s">
        <v>217</v>
      </c>
      <c r="G157" s="195" t="s">
        <v>205</v>
      </c>
      <c r="H157" s="196">
        <v>192</v>
      </c>
      <c r="I157" s="197"/>
      <c r="J157" s="198">
        <f>ROUND(I157*H157,2)</f>
        <v>0</v>
      </c>
      <c r="K157" s="194" t="s">
        <v>161</v>
      </c>
      <c r="L157" s="61"/>
      <c r="M157" s="199" t="s">
        <v>30</v>
      </c>
      <c r="N157" s="200" t="s">
        <v>45</v>
      </c>
      <c r="O157" s="42"/>
      <c r="P157" s="201">
        <f>O157*H157</f>
        <v>0</v>
      </c>
      <c r="Q157" s="201">
        <v>7.9000000000000001E-4</v>
      </c>
      <c r="R157" s="201">
        <f>Q157*H157</f>
        <v>0.15168000000000001</v>
      </c>
      <c r="S157" s="201">
        <v>0</v>
      </c>
      <c r="T157" s="202">
        <f>S157*H157</f>
        <v>0</v>
      </c>
      <c r="AR157" s="24" t="s">
        <v>162</v>
      </c>
      <c r="AT157" s="24" t="s">
        <v>157</v>
      </c>
      <c r="AU157" s="24" t="s">
        <v>163</v>
      </c>
      <c r="AY157" s="24" t="s">
        <v>153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82</v>
      </c>
      <c r="BK157" s="203">
        <f>ROUND(I157*H157,2)</f>
        <v>0</v>
      </c>
      <c r="BL157" s="24" t="s">
        <v>162</v>
      </c>
      <c r="BM157" s="24" t="s">
        <v>218</v>
      </c>
    </row>
    <row r="158" spans="2:65" s="1" customFormat="1" ht="25.5" customHeight="1">
      <c r="B158" s="41"/>
      <c r="C158" s="192" t="s">
        <v>219</v>
      </c>
      <c r="D158" s="192" t="s">
        <v>157</v>
      </c>
      <c r="E158" s="193" t="s">
        <v>220</v>
      </c>
      <c r="F158" s="194" t="s">
        <v>221</v>
      </c>
      <c r="G158" s="195" t="s">
        <v>205</v>
      </c>
      <c r="H158" s="196">
        <v>192</v>
      </c>
      <c r="I158" s="197"/>
      <c r="J158" s="198">
        <f>ROUND(I158*H158,2)</f>
        <v>0</v>
      </c>
      <c r="K158" s="194" t="s">
        <v>161</v>
      </c>
      <c r="L158" s="61"/>
      <c r="M158" s="199" t="s">
        <v>30</v>
      </c>
      <c r="N158" s="200" t="s">
        <v>45</v>
      </c>
      <c r="O158" s="42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4" t="s">
        <v>162</v>
      </c>
      <c r="AT158" s="24" t="s">
        <v>157</v>
      </c>
      <c r="AU158" s="24" t="s">
        <v>163</v>
      </c>
      <c r="AY158" s="24" t="s">
        <v>153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4" t="s">
        <v>82</v>
      </c>
      <c r="BK158" s="203">
        <f>ROUND(I158*H158,2)</f>
        <v>0</v>
      </c>
      <c r="BL158" s="24" t="s">
        <v>162</v>
      </c>
      <c r="BM158" s="24" t="s">
        <v>222</v>
      </c>
    </row>
    <row r="159" spans="2:65" s="1" customFormat="1" ht="38.25" customHeight="1">
      <c r="B159" s="41"/>
      <c r="C159" s="192" t="s">
        <v>223</v>
      </c>
      <c r="D159" s="192" t="s">
        <v>157</v>
      </c>
      <c r="E159" s="193" t="s">
        <v>224</v>
      </c>
      <c r="F159" s="194" t="s">
        <v>225</v>
      </c>
      <c r="G159" s="195" t="s">
        <v>160</v>
      </c>
      <c r="H159" s="196">
        <v>110</v>
      </c>
      <c r="I159" s="197"/>
      <c r="J159" s="198">
        <f>ROUND(I159*H159,2)</f>
        <v>0</v>
      </c>
      <c r="K159" s="194" t="s">
        <v>161</v>
      </c>
      <c r="L159" s="61"/>
      <c r="M159" s="199" t="s">
        <v>30</v>
      </c>
      <c r="N159" s="200" t="s">
        <v>45</v>
      </c>
      <c r="O159" s="42"/>
      <c r="P159" s="201">
        <f>O159*H159</f>
        <v>0</v>
      </c>
      <c r="Q159" s="201">
        <v>0</v>
      </c>
      <c r="R159" s="201">
        <f>Q159*H159</f>
        <v>0</v>
      </c>
      <c r="S159" s="201">
        <v>0</v>
      </c>
      <c r="T159" s="202">
        <f>S159*H159</f>
        <v>0</v>
      </c>
      <c r="AR159" s="24" t="s">
        <v>162</v>
      </c>
      <c r="AT159" s="24" t="s">
        <v>157</v>
      </c>
      <c r="AU159" s="24" t="s">
        <v>163</v>
      </c>
      <c r="AY159" s="24" t="s">
        <v>153</v>
      </c>
      <c r="BE159" s="203">
        <f>IF(N159="základní",J159,0)</f>
        <v>0</v>
      </c>
      <c r="BF159" s="203">
        <f>IF(N159="snížená",J159,0)</f>
        <v>0</v>
      </c>
      <c r="BG159" s="203">
        <f>IF(N159="zákl. přenesená",J159,0)</f>
        <v>0</v>
      </c>
      <c r="BH159" s="203">
        <f>IF(N159="sníž. přenesená",J159,0)</f>
        <v>0</v>
      </c>
      <c r="BI159" s="203">
        <f>IF(N159="nulová",J159,0)</f>
        <v>0</v>
      </c>
      <c r="BJ159" s="24" t="s">
        <v>82</v>
      </c>
      <c r="BK159" s="203">
        <f>ROUND(I159*H159,2)</f>
        <v>0</v>
      </c>
      <c r="BL159" s="24" t="s">
        <v>162</v>
      </c>
      <c r="BM159" s="24" t="s">
        <v>226</v>
      </c>
    </row>
    <row r="160" spans="2:65" s="11" customFormat="1" ht="13.5">
      <c r="B160" s="204"/>
      <c r="C160" s="205"/>
      <c r="D160" s="206" t="s">
        <v>165</v>
      </c>
      <c r="E160" s="207" t="s">
        <v>30</v>
      </c>
      <c r="F160" s="208" t="s">
        <v>167</v>
      </c>
      <c r="G160" s="205"/>
      <c r="H160" s="207" t="s">
        <v>30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165</v>
      </c>
      <c r="AU160" s="214" t="s">
        <v>163</v>
      </c>
      <c r="AV160" s="11" t="s">
        <v>82</v>
      </c>
      <c r="AW160" s="11" t="s">
        <v>37</v>
      </c>
      <c r="AX160" s="11" t="s">
        <v>74</v>
      </c>
      <c r="AY160" s="214" t="s">
        <v>153</v>
      </c>
    </row>
    <row r="161" spans="2:65" s="12" customFormat="1" ht="13.5">
      <c r="B161" s="215"/>
      <c r="C161" s="216"/>
      <c r="D161" s="206" t="s">
        <v>165</v>
      </c>
      <c r="E161" s="217" t="s">
        <v>30</v>
      </c>
      <c r="F161" s="218" t="s">
        <v>168</v>
      </c>
      <c r="G161" s="216"/>
      <c r="H161" s="219">
        <v>95.364000000000004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165</v>
      </c>
      <c r="AU161" s="225" t="s">
        <v>163</v>
      </c>
      <c r="AV161" s="12" t="s">
        <v>84</v>
      </c>
      <c r="AW161" s="12" t="s">
        <v>37</v>
      </c>
      <c r="AX161" s="12" t="s">
        <v>74</v>
      </c>
      <c r="AY161" s="225" t="s">
        <v>153</v>
      </c>
    </row>
    <row r="162" spans="2:65" s="11" customFormat="1" ht="13.5">
      <c r="B162" s="204"/>
      <c r="C162" s="205"/>
      <c r="D162" s="206" t="s">
        <v>165</v>
      </c>
      <c r="E162" s="207" t="s">
        <v>30</v>
      </c>
      <c r="F162" s="208" t="s">
        <v>172</v>
      </c>
      <c r="G162" s="205"/>
      <c r="H162" s="207" t="s">
        <v>30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165</v>
      </c>
      <c r="AU162" s="214" t="s">
        <v>163</v>
      </c>
      <c r="AV162" s="11" t="s">
        <v>82</v>
      </c>
      <c r="AW162" s="11" t="s">
        <v>37</v>
      </c>
      <c r="AX162" s="11" t="s">
        <v>74</v>
      </c>
      <c r="AY162" s="214" t="s">
        <v>153</v>
      </c>
    </row>
    <row r="163" spans="2:65" s="12" customFormat="1" ht="13.5">
      <c r="B163" s="215"/>
      <c r="C163" s="216"/>
      <c r="D163" s="206" t="s">
        <v>165</v>
      </c>
      <c r="E163" s="217" t="s">
        <v>30</v>
      </c>
      <c r="F163" s="218" t="s">
        <v>173</v>
      </c>
      <c r="G163" s="216"/>
      <c r="H163" s="219">
        <v>14.256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165</v>
      </c>
      <c r="AU163" s="225" t="s">
        <v>163</v>
      </c>
      <c r="AV163" s="12" t="s">
        <v>84</v>
      </c>
      <c r="AW163" s="12" t="s">
        <v>37</v>
      </c>
      <c r="AX163" s="12" t="s">
        <v>74</v>
      </c>
      <c r="AY163" s="225" t="s">
        <v>153</v>
      </c>
    </row>
    <row r="164" spans="2:65" s="12" customFormat="1" ht="13.5">
      <c r="B164" s="215"/>
      <c r="C164" s="216"/>
      <c r="D164" s="206" t="s">
        <v>165</v>
      </c>
      <c r="E164" s="217" t="s">
        <v>30</v>
      </c>
      <c r="F164" s="218" t="s">
        <v>227</v>
      </c>
      <c r="G164" s="216"/>
      <c r="H164" s="219">
        <v>0.38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165</v>
      </c>
      <c r="AU164" s="225" t="s">
        <v>163</v>
      </c>
      <c r="AV164" s="12" t="s">
        <v>84</v>
      </c>
      <c r="AW164" s="12" t="s">
        <v>37</v>
      </c>
      <c r="AX164" s="12" t="s">
        <v>74</v>
      </c>
      <c r="AY164" s="225" t="s">
        <v>153</v>
      </c>
    </row>
    <row r="165" spans="2:65" s="14" customFormat="1" ht="13.5">
      <c r="B165" s="237"/>
      <c r="C165" s="238"/>
      <c r="D165" s="206" t="s">
        <v>165</v>
      </c>
      <c r="E165" s="239" t="s">
        <v>30</v>
      </c>
      <c r="F165" s="240" t="s">
        <v>210</v>
      </c>
      <c r="G165" s="238"/>
      <c r="H165" s="241">
        <v>110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165</v>
      </c>
      <c r="AU165" s="247" t="s">
        <v>163</v>
      </c>
      <c r="AV165" s="14" t="s">
        <v>162</v>
      </c>
      <c r="AW165" s="14" t="s">
        <v>37</v>
      </c>
      <c r="AX165" s="14" t="s">
        <v>82</v>
      </c>
      <c r="AY165" s="247" t="s">
        <v>153</v>
      </c>
    </row>
    <row r="166" spans="2:65" s="1" customFormat="1" ht="38.25" customHeight="1">
      <c r="B166" s="41"/>
      <c r="C166" s="192" t="s">
        <v>228</v>
      </c>
      <c r="D166" s="192" t="s">
        <v>157</v>
      </c>
      <c r="E166" s="193" t="s">
        <v>229</v>
      </c>
      <c r="F166" s="194" t="s">
        <v>230</v>
      </c>
      <c r="G166" s="195" t="s">
        <v>160</v>
      </c>
      <c r="H166" s="196">
        <v>38</v>
      </c>
      <c r="I166" s="197"/>
      <c r="J166" s="198">
        <f>ROUND(I166*H166,2)</f>
        <v>0</v>
      </c>
      <c r="K166" s="194" t="s">
        <v>161</v>
      </c>
      <c r="L166" s="61"/>
      <c r="M166" s="199" t="s">
        <v>30</v>
      </c>
      <c r="N166" s="200" t="s">
        <v>45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162</v>
      </c>
      <c r="AT166" s="24" t="s">
        <v>157</v>
      </c>
      <c r="AU166" s="24" t="s">
        <v>163</v>
      </c>
      <c r="AY166" s="24" t="s">
        <v>153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82</v>
      </c>
      <c r="BK166" s="203">
        <f>ROUND(I166*H166,2)</f>
        <v>0</v>
      </c>
      <c r="BL166" s="24" t="s">
        <v>162</v>
      </c>
      <c r="BM166" s="24" t="s">
        <v>231</v>
      </c>
    </row>
    <row r="167" spans="2:65" s="11" customFormat="1" ht="13.5">
      <c r="B167" s="204"/>
      <c r="C167" s="205"/>
      <c r="D167" s="206" t="s">
        <v>165</v>
      </c>
      <c r="E167" s="207" t="s">
        <v>30</v>
      </c>
      <c r="F167" s="208" t="s">
        <v>232</v>
      </c>
      <c r="G167" s="205"/>
      <c r="H167" s="207" t="s">
        <v>30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165</v>
      </c>
      <c r="AU167" s="214" t="s">
        <v>163</v>
      </c>
      <c r="AV167" s="11" t="s">
        <v>82</v>
      </c>
      <c r="AW167" s="11" t="s">
        <v>37</v>
      </c>
      <c r="AX167" s="11" t="s">
        <v>74</v>
      </c>
      <c r="AY167" s="214" t="s">
        <v>153</v>
      </c>
    </row>
    <row r="168" spans="2:65" s="11" customFormat="1" ht="13.5">
      <c r="B168" s="204"/>
      <c r="C168" s="205"/>
      <c r="D168" s="206" t="s">
        <v>165</v>
      </c>
      <c r="E168" s="207" t="s">
        <v>30</v>
      </c>
      <c r="F168" s="208" t="s">
        <v>193</v>
      </c>
      <c r="G168" s="205"/>
      <c r="H168" s="207" t="s">
        <v>30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165</v>
      </c>
      <c r="AU168" s="214" t="s">
        <v>163</v>
      </c>
      <c r="AV168" s="11" t="s">
        <v>82</v>
      </c>
      <c r="AW168" s="11" t="s">
        <v>37</v>
      </c>
      <c r="AX168" s="11" t="s">
        <v>74</v>
      </c>
      <c r="AY168" s="214" t="s">
        <v>153</v>
      </c>
    </row>
    <row r="169" spans="2:65" s="12" customFormat="1" ht="13.5">
      <c r="B169" s="215"/>
      <c r="C169" s="216"/>
      <c r="D169" s="206" t="s">
        <v>165</v>
      </c>
      <c r="E169" s="217" t="s">
        <v>30</v>
      </c>
      <c r="F169" s="218" t="s">
        <v>194</v>
      </c>
      <c r="G169" s="216"/>
      <c r="H169" s="219">
        <v>133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165</v>
      </c>
      <c r="AU169" s="225" t="s">
        <v>163</v>
      </c>
      <c r="AV169" s="12" t="s">
        <v>84</v>
      </c>
      <c r="AW169" s="12" t="s">
        <v>37</v>
      </c>
      <c r="AX169" s="12" t="s">
        <v>74</v>
      </c>
      <c r="AY169" s="225" t="s">
        <v>153</v>
      </c>
    </row>
    <row r="170" spans="2:65" s="13" customFormat="1" ht="13.5">
      <c r="B170" s="226"/>
      <c r="C170" s="227"/>
      <c r="D170" s="206" t="s">
        <v>165</v>
      </c>
      <c r="E170" s="228" t="s">
        <v>30</v>
      </c>
      <c r="F170" s="229" t="s">
        <v>233</v>
      </c>
      <c r="G170" s="227"/>
      <c r="H170" s="230">
        <v>133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165</v>
      </c>
      <c r="AU170" s="236" t="s">
        <v>163</v>
      </c>
      <c r="AV170" s="13" t="s">
        <v>163</v>
      </c>
      <c r="AW170" s="13" t="s">
        <v>37</v>
      </c>
      <c r="AX170" s="13" t="s">
        <v>74</v>
      </c>
      <c r="AY170" s="236" t="s">
        <v>153</v>
      </c>
    </row>
    <row r="171" spans="2:65" s="11" customFormat="1" ht="13.5">
      <c r="B171" s="204"/>
      <c r="C171" s="205"/>
      <c r="D171" s="206" t="s">
        <v>165</v>
      </c>
      <c r="E171" s="207" t="s">
        <v>30</v>
      </c>
      <c r="F171" s="208" t="s">
        <v>234</v>
      </c>
      <c r="G171" s="205"/>
      <c r="H171" s="207" t="s">
        <v>30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165</v>
      </c>
      <c r="AU171" s="214" t="s">
        <v>163</v>
      </c>
      <c r="AV171" s="11" t="s">
        <v>82</v>
      </c>
      <c r="AW171" s="11" t="s">
        <v>37</v>
      </c>
      <c r="AX171" s="11" t="s">
        <v>74</v>
      </c>
      <c r="AY171" s="214" t="s">
        <v>153</v>
      </c>
    </row>
    <row r="172" spans="2:65" s="11" customFormat="1" ht="13.5">
      <c r="B172" s="204"/>
      <c r="C172" s="205"/>
      <c r="D172" s="206" t="s">
        <v>165</v>
      </c>
      <c r="E172" s="207" t="s">
        <v>30</v>
      </c>
      <c r="F172" s="208" t="s">
        <v>235</v>
      </c>
      <c r="G172" s="205"/>
      <c r="H172" s="207" t="s">
        <v>30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165</v>
      </c>
      <c r="AU172" s="214" t="s">
        <v>163</v>
      </c>
      <c r="AV172" s="11" t="s">
        <v>82</v>
      </c>
      <c r="AW172" s="11" t="s">
        <v>37</v>
      </c>
      <c r="AX172" s="11" t="s">
        <v>74</v>
      </c>
      <c r="AY172" s="214" t="s">
        <v>153</v>
      </c>
    </row>
    <row r="173" spans="2:65" s="12" customFormat="1" ht="13.5">
      <c r="B173" s="215"/>
      <c r="C173" s="216"/>
      <c r="D173" s="206" t="s">
        <v>165</v>
      </c>
      <c r="E173" s="217" t="s">
        <v>30</v>
      </c>
      <c r="F173" s="218" t="s">
        <v>236</v>
      </c>
      <c r="G173" s="216"/>
      <c r="H173" s="219">
        <v>-95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165</v>
      </c>
      <c r="AU173" s="225" t="s">
        <v>163</v>
      </c>
      <c r="AV173" s="12" t="s">
        <v>84</v>
      </c>
      <c r="AW173" s="12" t="s">
        <v>37</v>
      </c>
      <c r="AX173" s="12" t="s">
        <v>74</v>
      </c>
      <c r="AY173" s="225" t="s">
        <v>153</v>
      </c>
    </row>
    <row r="174" spans="2:65" s="13" customFormat="1" ht="13.5">
      <c r="B174" s="226"/>
      <c r="C174" s="227"/>
      <c r="D174" s="206" t="s">
        <v>165</v>
      </c>
      <c r="E174" s="228" t="s">
        <v>30</v>
      </c>
      <c r="F174" s="229" t="s">
        <v>237</v>
      </c>
      <c r="G174" s="227"/>
      <c r="H174" s="230">
        <v>-95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165</v>
      </c>
      <c r="AU174" s="236" t="s">
        <v>163</v>
      </c>
      <c r="AV174" s="13" t="s">
        <v>163</v>
      </c>
      <c r="AW174" s="13" t="s">
        <v>37</v>
      </c>
      <c r="AX174" s="13" t="s">
        <v>74</v>
      </c>
      <c r="AY174" s="236" t="s">
        <v>153</v>
      </c>
    </row>
    <row r="175" spans="2:65" s="14" customFormat="1" ht="13.5">
      <c r="B175" s="237"/>
      <c r="C175" s="238"/>
      <c r="D175" s="206" t="s">
        <v>165</v>
      </c>
      <c r="E175" s="239" t="s">
        <v>30</v>
      </c>
      <c r="F175" s="240" t="s">
        <v>210</v>
      </c>
      <c r="G175" s="238"/>
      <c r="H175" s="241">
        <v>38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165</v>
      </c>
      <c r="AU175" s="247" t="s">
        <v>163</v>
      </c>
      <c r="AV175" s="14" t="s">
        <v>162</v>
      </c>
      <c r="AW175" s="14" t="s">
        <v>37</v>
      </c>
      <c r="AX175" s="14" t="s">
        <v>82</v>
      </c>
      <c r="AY175" s="247" t="s">
        <v>153</v>
      </c>
    </row>
    <row r="176" spans="2:65" s="1" customFormat="1" ht="38.25" customHeight="1">
      <c r="B176" s="41"/>
      <c r="C176" s="192" t="s">
        <v>238</v>
      </c>
      <c r="D176" s="192" t="s">
        <v>157</v>
      </c>
      <c r="E176" s="193" t="s">
        <v>239</v>
      </c>
      <c r="F176" s="194" t="s">
        <v>240</v>
      </c>
      <c r="G176" s="195" t="s">
        <v>160</v>
      </c>
      <c r="H176" s="196">
        <v>38</v>
      </c>
      <c r="I176" s="197"/>
      <c r="J176" s="198">
        <f>ROUND(I176*H176,2)</f>
        <v>0</v>
      </c>
      <c r="K176" s="194" t="s">
        <v>161</v>
      </c>
      <c r="L176" s="61"/>
      <c r="M176" s="199" t="s">
        <v>30</v>
      </c>
      <c r="N176" s="200" t="s">
        <v>45</v>
      </c>
      <c r="O176" s="42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4" t="s">
        <v>162</v>
      </c>
      <c r="AT176" s="24" t="s">
        <v>157</v>
      </c>
      <c r="AU176" s="24" t="s">
        <v>163</v>
      </c>
      <c r="AY176" s="24" t="s">
        <v>153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82</v>
      </c>
      <c r="BK176" s="203">
        <f>ROUND(I176*H176,2)</f>
        <v>0</v>
      </c>
      <c r="BL176" s="24" t="s">
        <v>162</v>
      </c>
      <c r="BM176" s="24" t="s">
        <v>241</v>
      </c>
    </row>
    <row r="177" spans="2:65" s="11" customFormat="1" ht="13.5">
      <c r="B177" s="204"/>
      <c r="C177" s="205"/>
      <c r="D177" s="206" t="s">
        <v>165</v>
      </c>
      <c r="E177" s="207" t="s">
        <v>30</v>
      </c>
      <c r="F177" s="208" t="s">
        <v>242</v>
      </c>
      <c r="G177" s="205"/>
      <c r="H177" s="207" t="s">
        <v>30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165</v>
      </c>
      <c r="AU177" s="214" t="s">
        <v>163</v>
      </c>
      <c r="AV177" s="11" t="s">
        <v>82</v>
      </c>
      <c r="AW177" s="11" t="s">
        <v>37</v>
      </c>
      <c r="AX177" s="11" t="s">
        <v>74</v>
      </c>
      <c r="AY177" s="214" t="s">
        <v>153</v>
      </c>
    </row>
    <row r="178" spans="2:65" s="11" customFormat="1" ht="13.5">
      <c r="B178" s="204"/>
      <c r="C178" s="205"/>
      <c r="D178" s="206" t="s">
        <v>165</v>
      </c>
      <c r="E178" s="207" t="s">
        <v>30</v>
      </c>
      <c r="F178" s="208" t="s">
        <v>243</v>
      </c>
      <c r="G178" s="205"/>
      <c r="H178" s="207" t="s">
        <v>30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165</v>
      </c>
      <c r="AU178" s="214" t="s">
        <v>163</v>
      </c>
      <c r="AV178" s="11" t="s">
        <v>82</v>
      </c>
      <c r="AW178" s="11" t="s">
        <v>37</v>
      </c>
      <c r="AX178" s="11" t="s">
        <v>74</v>
      </c>
      <c r="AY178" s="214" t="s">
        <v>153</v>
      </c>
    </row>
    <row r="179" spans="2:65" s="12" customFormat="1" ht="13.5">
      <c r="B179" s="215"/>
      <c r="C179" s="216"/>
      <c r="D179" s="206" t="s">
        <v>165</v>
      </c>
      <c r="E179" s="217" t="s">
        <v>30</v>
      </c>
      <c r="F179" s="218" t="s">
        <v>194</v>
      </c>
      <c r="G179" s="216"/>
      <c r="H179" s="219">
        <v>133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165</v>
      </c>
      <c r="AU179" s="225" t="s">
        <v>163</v>
      </c>
      <c r="AV179" s="12" t="s">
        <v>84</v>
      </c>
      <c r="AW179" s="12" t="s">
        <v>37</v>
      </c>
      <c r="AX179" s="12" t="s">
        <v>74</v>
      </c>
      <c r="AY179" s="225" t="s">
        <v>153</v>
      </c>
    </row>
    <row r="180" spans="2:65" s="11" customFormat="1" ht="13.5">
      <c r="B180" s="204"/>
      <c r="C180" s="205"/>
      <c r="D180" s="206" t="s">
        <v>165</v>
      </c>
      <c r="E180" s="207" t="s">
        <v>30</v>
      </c>
      <c r="F180" s="208" t="s">
        <v>244</v>
      </c>
      <c r="G180" s="205"/>
      <c r="H180" s="207" t="s">
        <v>30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165</v>
      </c>
      <c r="AU180" s="214" t="s">
        <v>163</v>
      </c>
      <c r="AV180" s="11" t="s">
        <v>82</v>
      </c>
      <c r="AW180" s="11" t="s">
        <v>37</v>
      </c>
      <c r="AX180" s="11" t="s">
        <v>74</v>
      </c>
      <c r="AY180" s="214" t="s">
        <v>153</v>
      </c>
    </row>
    <row r="181" spans="2:65" s="12" customFormat="1" ht="13.5">
      <c r="B181" s="215"/>
      <c r="C181" s="216"/>
      <c r="D181" s="206" t="s">
        <v>165</v>
      </c>
      <c r="E181" s="217" t="s">
        <v>30</v>
      </c>
      <c r="F181" s="218" t="s">
        <v>236</v>
      </c>
      <c r="G181" s="216"/>
      <c r="H181" s="219">
        <v>-95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165</v>
      </c>
      <c r="AU181" s="225" t="s">
        <v>163</v>
      </c>
      <c r="AV181" s="12" t="s">
        <v>84</v>
      </c>
      <c r="AW181" s="12" t="s">
        <v>37</v>
      </c>
      <c r="AX181" s="12" t="s">
        <v>74</v>
      </c>
      <c r="AY181" s="225" t="s">
        <v>153</v>
      </c>
    </row>
    <row r="182" spans="2:65" s="14" customFormat="1" ht="13.5">
      <c r="B182" s="237"/>
      <c r="C182" s="238"/>
      <c r="D182" s="206" t="s">
        <v>165</v>
      </c>
      <c r="E182" s="239" t="s">
        <v>30</v>
      </c>
      <c r="F182" s="240" t="s">
        <v>210</v>
      </c>
      <c r="G182" s="238"/>
      <c r="H182" s="241">
        <v>38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165</v>
      </c>
      <c r="AU182" s="247" t="s">
        <v>163</v>
      </c>
      <c r="AV182" s="14" t="s">
        <v>162</v>
      </c>
      <c r="AW182" s="14" t="s">
        <v>37</v>
      </c>
      <c r="AX182" s="14" t="s">
        <v>82</v>
      </c>
      <c r="AY182" s="247" t="s">
        <v>153</v>
      </c>
    </row>
    <row r="183" spans="2:65" s="1" customFormat="1" ht="16.5" customHeight="1">
      <c r="B183" s="41"/>
      <c r="C183" s="192" t="s">
        <v>245</v>
      </c>
      <c r="D183" s="192" t="s">
        <v>157</v>
      </c>
      <c r="E183" s="193" t="s">
        <v>246</v>
      </c>
      <c r="F183" s="194" t="s">
        <v>247</v>
      </c>
      <c r="G183" s="195" t="s">
        <v>160</v>
      </c>
      <c r="H183" s="196">
        <v>38</v>
      </c>
      <c r="I183" s="197"/>
      <c r="J183" s="198">
        <f>ROUND(I183*H183,2)</f>
        <v>0</v>
      </c>
      <c r="K183" s="194" t="s">
        <v>161</v>
      </c>
      <c r="L183" s="61"/>
      <c r="M183" s="199" t="s">
        <v>30</v>
      </c>
      <c r="N183" s="200" t="s">
        <v>45</v>
      </c>
      <c r="O183" s="42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AR183" s="24" t="s">
        <v>162</v>
      </c>
      <c r="AT183" s="24" t="s">
        <v>157</v>
      </c>
      <c r="AU183" s="24" t="s">
        <v>163</v>
      </c>
      <c r="AY183" s="24" t="s">
        <v>153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4" t="s">
        <v>82</v>
      </c>
      <c r="BK183" s="203">
        <f>ROUND(I183*H183,2)</f>
        <v>0</v>
      </c>
      <c r="BL183" s="24" t="s">
        <v>162</v>
      </c>
      <c r="BM183" s="24" t="s">
        <v>248</v>
      </c>
    </row>
    <row r="184" spans="2:65" s="11" customFormat="1" ht="13.5">
      <c r="B184" s="204"/>
      <c r="C184" s="205"/>
      <c r="D184" s="206" t="s">
        <v>165</v>
      </c>
      <c r="E184" s="207" t="s">
        <v>30</v>
      </c>
      <c r="F184" s="208" t="s">
        <v>249</v>
      </c>
      <c r="G184" s="205"/>
      <c r="H184" s="207" t="s">
        <v>30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165</v>
      </c>
      <c r="AU184" s="214" t="s">
        <v>163</v>
      </c>
      <c r="AV184" s="11" t="s">
        <v>82</v>
      </c>
      <c r="AW184" s="11" t="s">
        <v>37</v>
      </c>
      <c r="AX184" s="11" t="s">
        <v>74</v>
      </c>
      <c r="AY184" s="214" t="s">
        <v>153</v>
      </c>
    </row>
    <row r="185" spans="2:65" s="12" customFormat="1" ht="13.5">
      <c r="B185" s="215"/>
      <c r="C185" s="216"/>
      <c r="D185" s="206" t="s">
        <v>165</v>
      </c>
      <c r="E185" s="217" t="s">
        <v>30</v>
      </c>
      <c r="F185" s="218" t="s">
        <v>250</v>
      </c>
      <c r="G185" s="216"/>
      <c r="H185" s="219">
        <v>38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165</v>
      </c>
      <c r="AU185" s="225" t="s">
        <v>163</v>
      </c>
      <c r="AV185" s="12" t="s">
        <v>84</v>
      </c>
      <c r="AW185" s="12" t="s">
        <v>37</v>
      </c>
      <c r="AX185" s="12" t="s">
        <v>82</v>
      </c>
      <c r="AY185" s="225" t="s">
        <v>153</v>
      </c>
    </row>
    <row r="186" spans="2:65" s="1" customFormat="1" ht="16.5" customHeight="1">
      <c r="B186" s="41"/>
      <c r="C186" s="192" t="s">
        <v>251</v>
      </c>
      <c r="D186" s="192" t="s">
        <v>157</v>
      </c>
      <c r="E186" s="193" t="s">
        <v>252</v>
      </c>
      <c r="F186" s="194" t="s">
        <v>253</v>
      </c>
      <c r="G186" s="195" t="s">
        <v>254</v>
      </c>
      <c r="H186" s="196">
        <v>57</v>
      </c>
      <c r="I186" s="197"/>
      <c r="J186" s="198">
        <f>ROUND(I186*H186,2)</f>
        <v>0</v>
      </c>
      <c r="K186" s="194" t="s">
        <v>30</v>
      </c>
      <c r="L186" s="61"/>
      <c r="M186" s="199" t="s">
        <v>30</v>
      </c>
      <c r="N186" s="200" t="s">
        <v>45</v>
      </c>
      <c r="O186" s="4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4" t="s">
        <v>162</v>
      </c>
      <c r="AT186" s="24" t="s">
        <v>157</v>
      </c>
      <c r="AU186" s="24" t="s">
        <v>163</v>
      </c>
      <c r="AY186" s="24" t="s">
        <v>153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82</v>
      </c>
      <c r="BK186" s="203">
        <f>ROUND(I186*H186,2)</f>
        <v>0</v>
      </c>
      <c r="BL186" s="24" t="s">
        <v>162</v>
      </c>
      <c r="BM186" s="24" t="s">
        <v>255</v>
      </c>
    </row>
    <row r="187" spans="2:65" s="12" customFormat="1" ht="13.5">
      <c r="B187" s="215"/>
      <c r="C187" s="216"/>
      <c r="D187" s="206" t="s">
        <v>165</v>
      </c>
      <c r="E187" s="217" t="s">
        <v>30</v>
      </c>
      <c r="F187" s="218" t="s">
        <v>256</v>
      </c>
      <c r="G187" s="216"/>
      <c r="H187" s="219">
        <v>57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165</v>
      </c>
      <c r="AU187" s="225" t="s">
        <v>163</v>
      </c>
      <c r="AV187" s="12" t="s">
        <v>84</v>
      </c>
      <c r="AW187" s="12" t="s">
        <v>37</v>
      </c>
      <c r="AX187" s="12" t="s">
        <v>82</v>
      </c>
      <c r="AY187" s="225" t="s">
        <v>153</v>
      </c>
    </row>
    <row r="188" spans="2:65" s="1" customFormat="1" ht="25.5" customHeight="1">
      <c r="B188" s="41"/>
      <c r="C188" s="192" t="s">
        <v>257</v>
      </c>
      <c r="D188" s="192" t="s">
        <v>157</v>
      </c>
      <c r="E188" s="193" t="s">
        <v>258</v>
      </c>
      <c r="F188" s="194" t="s">
        <v>259</v>
      </c>
      <c r="G188" s="195" t="s">
        <v>160</v>
      </c>
      <c r="H188" s="196">
        <v>133</v>
      </c>
      <c r="I188" s="197"/>
      <c r="J188" s="198">
        <f>ROUND(I188*H188,2)</f>
        <v>0</v>
      </c>
      <c r="K188" s="194" t="s">
        <v>161</v>
      </c>
      <c r="L188" s="61"/>
      <c r="M188" s="199" t="s">
        <v>30</v>
      </c>
      <c r="N188" s="200" t="s">
        <v>45</v>
      </c>
      <c r="O188" s="4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24" t="s">
        <v>162</v>
      </c>
      <c r="AT188" s="24" t="s">
        <v>157</v>
      </c>
      <c r="AU188" s="24" t="s">
        <v>163</v>
      </c>
      <c r="AY188" s="24" t="s">
        <v>153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82</v>
      </c>
      <c r="BK188" s="203">
        <f>ROUND(I188*H188,2)</f>
        <v>0</v>
      </c>
      <c r="BL188" s="24" t="s">
        <v>162</v>
      </c>
      <c r="BM188" s="24" t="s">
        <v>260</v>
      </c>
    </row>
    <row r="189" spans="2:65" s="11" customFormat="1" ht="13.5">
      <c r="B189" s="204"/>
      <c r="C189" s="205"/>
      <c r="D189" s="206" t="s">
        <v>165</v>
      </c>
      <c r="E189" s="207" t="s">
        <v>30</v>
      </c>
      <c r="F189" s="208" t="s">
        <v>234</v>
      </c>
      <c r="G189" s="205"/>
      <c r="H189" s="207" t="s">
        <v>30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165</v>
      </c>
      <c r="AU189" s="214" t="s">
        <v>163</v>
      </c>
      <c r="AV189" s="11" t="s">
        <v>82</v>
      </c>
      <c r="AW189" s="11" t="s">
        <v>37</v>
      </c>
      <c r="AX189" s="11" t="s">
        <v>74</v>
      </c>
      <c r="AY189" s="214" t="s">
        <v>153</v>
      </c>
    </row>
    <row r="190" spans="2:65" s="11" customFormat="1" ht="13.5">
      <c r="B190" s="204"/>
      <c r="C190" s="205"/>
      <c r="D190" s="206" t="s">
        <v>165</v>
      </c>
      <c r="E190" s="207" t="s">
        <v>30</v>
      </c>
      <c r="F190" s="208" t="s">
        <v>235</v>
      </c>
      <c r="G190" s="205"/>
      <c r="H190" s="207" t="s">
        <v>30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165</v>
      </c>
      <c r="AU190" s="214" t="s">
        <v>163</v>
      </c>
      <c r="AV190" s="11" t="s">
        <v>82</v>
      </c>
      <c r="AW190" s="11" t="s">
        <v>37</v>
      </c>
      <c r="AX190" s="11" t="s">
        <v>74</v>
      </c>
      <c r="AY190" s="214" t="s">
        <v>153</v>
      </c>
    </row>
    <row r="191" spans="2:65" s="12" customFormat="1" ht="13.5">
      <c r="B191" s="215"/>
      <c r="C191" s="216"/>
      <c r="D191" s="206" t="s">
        <v>165</v>
      </c>
      <c r="E191" s="217" t="s">
        <v>30</v>
      </c>
      <c r="F191" s="218" t="s">
        <v>261</v>
      </c>
      <c r="G191" s="216"/>
      <c r="H191" s="219">
        <v>95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165</v>
      </c>
      <c r="AU191" s="225" t="s">
        <v>163</v>
      </c>
      <c r="AV191" s="12" t="s">
        <v>84</v>
      </c>
      <c r="AW191" s="12" t="s">
        <v>37</v>
      </c>
      <c r="AX191" s="12" t="s">
        <v>74</v>
      </c>
      <c r="AY191" s="225" t="s">
        <v>153</v>
      </c>
    </row>
    <row r="192" spans="2:65" s="11" customFormat="1" ht="13.5">
      <c r="B192" s="204"/>
      <c r="C192" s="205"/>
      <c r="D192" s="206" t="s">
        <v>165</v>
      </c>
      <c r="E192" s="207" t="s">
        <v>30</v>
      </c>
      <c r="F192" s="208" t="s">
        <v>262</v>
      </c>
      <c r="G192" s="205"/>
      <c r="H192" s="207" t="s">
        <v>30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165</v>
      </c>
      <c r="AU192" s="214" t="s">
        <v>163</v>
      </c>
      <c r="AV192" s="11" t="s">
        <v>82</v>
      </c>
      <c r="AW192" s="11" t="s">
        <v>37</v>
      </c>
      <c r="AX192" s="11" t="s">
        <v>74</v>
      </c>
      <c r="AY192" s="214" t="s">
        <v>153</v>
      </c>
    </row>
    <row r="193" spans="2:65" s="11" customFormat="1" ht="13.5">
      <c r="B193" s="204"/>
      <c r="C193" s="205"/>
      <c r="D193" s="206" t="s">
        <v>165</v>
      </c>
      <c r="E193" s="207" t="s">
        <v>30</v>
      </c>
      <c r="F193" s="208" t="s">
        <v>249</v>
      </c>
      <c r="G193" s="205"/>
      <c r="H193" s="207" t="s">
        <v>30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165</v>
      </c>
      <c r="AU193" s="214" t="s">
        <v>163</v>
      </c>
      <c r="AV193" s="11" t="s">
        <v>82</v>
      </c>
      <c r="AW193" s="11" t="s">
        <v>37</v>
      </c>
      <c r="AX193" s="11" t="s">
        <v>74</v>
      </c>
      <c r="AY193" s="214" t="s">
        <v>153</v>
      </c>
    </row>
    <row r="194" spans="2:65" s="12" customFormat="1" ht="13.5">
      <c r="B194" s="215"/>
      <c r="C194" s="216"/>
      <c r="D194" s="206" t="s">
        <v>165</v>
      </c>
      <c r="E194" s="217" t="s">
        <v>30</v>
      </c>
      <c r="F194" s="218" t="s">
        <v>250</v>
      </c>
      <c r="G194" s="216"/>
      <c r="H194" s="219">
        <v>38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165</v>
      </c>
      <c r="AU194" s="225" t="s">
        <v>163</v>
      </c>
      <c r="AV194" s="12" t="s">
        <v>84</v>
      </c>
      <c r="AW194" s="12" t="s">
        <v>37</v>
      </c>
      <c r="AX194" s="12" t="s">
        <v>74</v>
      </c>
      <c r="AY194" s="225" t="s">
        <v>153</v>
      </c>
    </row>
    <row r="195" spans="2:65" s="14" customFormat="1" ht="13.5">
      <c r="B195" s="237"/>
      <c r="C195" s="238"/>
      <c r="D195" s="206" t="s">
        <v>165</v>
      </c>
      <c r="E195" s="239" t="s">
        <v>30</v>
      </c>
      <c r="F195" s="240" t="s">
        <v>210</v>
      </c>
      <c r="G195" s="238"/>
      <c r="H195" s="241">
        <v>133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165</v>
      </c>
      <c r="AU195" s="247" t="s">
        <v>163</v>
      </c>
      <c r="AV195" s="14" t="s">
        <v>162</v>
      </c>
      <c r="AW195" s="14" t="s">
        <v>37</v>
      </c>
      <c r="AX195" s="14" t="s">
        <v>82</v>
      </c>
      <c r="AY195" s="247" t="s">
        <v>153</v>
      </c>
    </row>
    <row r="196" spans="2:65" s="1" customFormat="1" ht="25.5" customHeight="1">
      <c r="B196" s="41"/>
      <c r="C196" s="192" t="s">
        <v>10</v>
      </c>
      <c r="D196" s="192" t="s">
        <v>157</v>
      </c>
      <c r="E196" s="193" t="s">
        <v>263</v>
      </c>
      <c r="F196" s="194" t="s">
        <v>264</v>
      </c>
      <c r="G196" s="195" t="s">
        <v>160</v>
      </c>
      <c r="H196" s="196">
        <v>95</v>
      </c>
      <c r="I196" s="197"/>
      <c r="J196" s="198">
        <f>ROUND(I196*H196,2)</f>
        <v>0</v>
      </c>
      <c r="K196" s="194" t="s">
        <v>161</v>
      </c>
      <c r="L196" s="61"/>
      <c r="M196" s="199" t="s">
        <v>30</v>
      </c>
      <c r="N196" s="200" t="s">
        <v>45</v>
      </c>
      <c r="O196" s="4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24" t="s">
        <v>162</v>
      </c>
      <c r="AT196" s="24" t="s">
        <v>157</v>
      </c>
      <c r="AU196" s="24" t="s">
        <v>163</v>
      </c>
      <c r="AY196" s="24" t="s">
        <v>153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82</v>
      </c>
      <c r="BK196" s="203">
        <f>ROUND(I196*H196,2)</f>
        <v>0</v>
      </c>
      <c r="BL196" s="24" t="s">
        <v>162</v>
      </c>
      <c r="BM196" s="24" t="s">
        <v>265</v>
      </c>
    </row>
    <row r="197" spans="2:65" s="11" customFormat="1" ht="13.5">
      <c r="B197" s="204"/>
      <c r="C197" s="205"/>
      <c r="D197" s="206" t="s">
        <v>165</v>
      </c>
      <c r="E197" s="207" t="s">
        <v>30</v>
      </c>
      <c r="F197" s="208" t="s">
        <v>266</v>
      </c>
      <c r="G197" s="205"/>
      <c r="H197" s="207" t="s">
        <v>30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165</v>
      </c>
      <c r="AU197" s="214" t="s">
        <v>163</v>
      </c>
      <c r="AV197" s="11" t="s">
        <v>82</v>
      </c>
      <c r="AW197" s="11" t="s">
        <v>37</v>
      </c>
      <c r="AX197" s="11" t="s">
        <v>74</v>
      </c>
      <c r="AY197" s="214" t="s">
        <v>153</v>
      </c>
    </row>
    <row r="198" spans="2:65" s="12" customFormat="1" ht="13.5">
      <c r="B198" s="215"/>
      <c r="C198" s="216"/>
      <c r="D198" s="206" t="s">
        <v>165</v>
      </c>
      <c r="E198" s="217" t="s">
        <v>30</v>
      </c>
      <c r="F198" s="218" t="s">
        <v>194</v>
      </c>
      <c r="G198" s="216"/>
      <c r="H198" s="219">
        <v>133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165</v>
      </c>
      <c r="AU198" s="225" t="s">
        <v>163</v>
      </c>
      <c r="AV198" s="12" t="s">
        <v>84</v>
      </c>
      <c r="AW198" s="12" t="s">
        <v>37</v>
      </c>
      <c r="AX198" s="12" t="s">
        <v>74</v>
      </c>
      <c r="AY198" s="225" t="s">
        <v>153</v>
      </c>
    </row>
    <row r="199" spans="2:65" s="11" customFormat="1" ht="13.5">
      <c r="B199" s="204"/>
      <c r="C199" s="205"/>
      <c r="D199" s="206" t="s">
        <v>165</v>
      </c>
      <c r="E199" s="207" t="s">
        <v>30</v>
      </c>
      <c r="F199" s="208" t="s">
        <v>267</v>
      </c>
      <c r="G199" s="205"/>
      <c r="H199" s="207" t="s">
        <v>30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165</v>
      </c>
      <c r="AU199" s="214" t="s">
        <v>163</v>
      </c>
      <c r="AV199" s="11" t="s">
        <v>82</v>
      </c>
      <c r="AW199" s="11" t="s">
        <v>37</v>
      </c>
      <c r="AX199" s="11" t="s">
        <v>74</v>
      </c>
      <c r="AY199" s="214" t="s">
        <v>153</v>
      </c>
    </row>
    <row r="200" spans="2:65" s="12" customFormat="1" ht="13.5">
      <c r="B200" s="215"/>
      <c r="C200" s="216"/>
      <c r="D200" s="206" t="s">
        <v>165</v>
      </c>
      <c r="E200" s="217" t="s">
        <v>30</v>
      </c>
      <c r="F200" s="218" t="s">
        <v>268</v>
      </c>
      <c r="G200" s="216"/>
      <c r="H200" s="219">
        <v>-38.200000000000003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165</v>
      </c>
      <c r="AU200" s="225" t="s">
        <v>163</v>
      </c>
      <c r="AV200" s="12" t="s">
        <v>84</v>
      </c>
      <c r="AW200" s="12" t="s">
        <v>37</v>
      </c>
      <c r="AX200" s="12" t="s">
        <v>74</v>
      </c>
      <c r="AY200" s="225" t="s">
        <v>153</v>
      </c>
    </row>
    <row r="201" spans="2:65" s="12" customFormat="1" ht="13.5">
      <c r="B201" s="215"/>
      <c r="C201" s="216"/>
      <c r="D201" s="206" t="s">
        <v>165</v>
      </c>
      <c r="E201" s="217" t="s">
        <v>30</v>
      </c>
      <c r="F201" s="218" t="s">
        <v>269</v>
      </c>
      <c r="G201" s="216"/>
      <c r="H201" s="219">
        <v>0.2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165</v>
      </c>
      <c r="AU201" s="225" t="s">
        <v>163</v>
      </c>
      <c r="AV201" s="12" t="s">
        <v>84</v>
      </c>
      <c r="AW201" s="12" t="s">
        <v>37</v>
      </c>
      <c r="AX201" s="12" t="s">
        <v>74</v>
      </c>
      <c r="AY201" s="225" t="s">
        <v>153</v>
      </c>
    </row>
    <row r="202" spans="2:65" s="14" customFormat="1" ht="13.5">
      <c r="B202" s="237"/>
      <c r="C202" s="238"/>
      <c r="D202" s="206" t="s">
        <v>165</v>
      </c>
      <c r="E202" s="239" t="s">
        <v>30</v>
      </c>
      <c r="F202" s="240" t="s">
        <v>210</v>
      </c>
      <c r="G202" s="238"/>
      <c r="H202" s="241">
        <v>95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165</v>
      </c>
      <c r="AU202" s="247" t="s">
        <v>163</v>
      </c>
      <c r="AV202" s="14" t="s">
        <v>162</v>
      </c>
      <c r="AW202" s="14" t="s">
        <v>37</v>
      </c>
      <c r="AX202" s="14" t="s">
        <v>82</v>
      </c>
      <c r="AY202" s="247" t="s">
        <v>153</v>
      </c>
    </row>
    <row r="203" spans="2:65" s="1" customFormat="1" ht="16.5" customHeight="1">
      <c r="B203" s="41"/>
      <c r="C203" s="192" t="s">
        <v>270</v>
      </c>
      <c r="D203" s="192" t="s">
        <v>157</v>
      </c>
      <c r="E203" s="193" t="s">
        <v>271</v>
      </c>
      <c r="F203" s="194" t="s">
        <v>272</v>
      </c>
      <c r="G203" s="195" t="s">
        <v>160</v>
      </c>
      <c r="H203" s="196">
        <v>95</v>
      </c>
      <c r="I203" s="197"/>
      <c r="J203" s="198">
        <f>ROUND(I203*H203,2)</f>
        <v>0</v>
      </c>
      <c r="K203" s="194" t="s">
        <v>30</v>
      </c>
      <c r="L203" s="61"/>
      <c r="M203" s="199" t="s">
        <v>30</v>
      </c>
      <c r="N203" s="200" t="s">
        <v>45</v>
      </c>
      <c r="O203" s="4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4" t="s">
        <v>162</v>
      </c>
      <c r="AT203" s="24" t="s">
        <v>157</v>
      </c>
      <c r="AU203" s="24" t="s">
        <v>163</v>
      </c>
      <c r="AY203" s="24" t="s">
        <v>153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82</v>
      </c>
      <c r="BK203" s="203">
        <f>ROUND(I203*H203,2)</f>
        <v>0</v>
      </c>
      <c r="BL203" s="24" t="s">
        <v>162</v>
      </c>
      <c r="BM203" s="24" t="s">
        <v>273</v>
      </c>
    </row>
    <row r="204" spans="2:65" s="11" customFormat="1" ht="13.5">
      <c r="B204" s="204"/>
      <c r="C204" s="205"/>
      <c r="D204" s="206" t="s">
        <v>165</v>
      </c>
      <c r="E204" s="207" t="s">
        <v>30</v>
      </c>
      <c r="F204" s="208" t="s">
        <v>274</v>
      </c>
      <c r="G204" s="205"/>
      <c r="H204" s="207" t="s">
        <v>30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165</v>
      </c>
      <c r="AU204" s="214" t="s">
        <v>163</v>
      </c>
      <c r="AV204" s="11" t="s">
        <v>82</v>
      </c>
      <c r="AW204" s="11" t="s">
        <v>37</v>
      </c>
      <c r="AX204" s="11" t="s">
        <v>74</v>
      </c>
      <c r="AY204" s="214" t="s">
        <v>153</v>
      </c>
    </row>
    <row r="205" spans="2:65" s="11" customFormat="1" ht="13.5">
      <c r="B205" s="204"/>
      <c r="C205" s="205"/>
      <c r="D205" s="206" t="s">
        <v>165</v>
      </c>
      <c r="E205" s="207" t="s">
        <v>30</v>
      </c>
      <c r="F205" s="208" t="s">
        <v>275</v>
      </c>
      <c r="G205" s="205"/>
      <c r="H205" s="207" t="s">
        <v>30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165</v>
      </c>
      <c r="AU205" s="214" t="s">
        <v>163</v>
      </c>
      <c r="AV205" s="11" t="s">
        <v>82</v>
      </c>
      <c r="AW205" s="11" t="s">
        <v>37</v>
      </c>
      <c r="AX205" s="11" t="s">
        <v>74</v>
      </c>
      <c r="AY205" s="214" t="s">
        <v>153</v>
      </c>
    </row>
    <row r="206" spans="2:65" s="11" customFormat="1" ht="13.5">
      <c r="B206" s="204"/>
      <c r="C206" s="205"/>
      <c r="D206" s="206" t="s">
        <v>165</v>
      </c>
      <c r="E206" s="207" t="s">
        <v>30</v>
      </c>
      <c r="F206" s="208" t="s">
        <v>276</v>
      </c>
      <c r="G206" s="205"/>
      <c r="H206" s="207" t="s">
        <v>30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165</v>
      </c>
      <c r="AU206" s="214" t="s">
        <v>163</v>
      </c>
      <c r="AV206" s="11" t="s">
        <v>82</v>
      </c>
      <c r="AW206" s="11" t="s">
        <v>37</v>
      </c>
      <c r="AX206" s="11" t="s">
        <v>74</v>
      </c>
      <c r="AY206" s="214" t="s">
        <v>153</v>
      </c>
    </row>
    <row r="207" spans="2:65" s="12" customFormat="1" ht="13.5">
      <c r="B207" s="215"/>
      <c r="C207" s="216"/>
      <c r="D207" s="206" t="s">
        <v>165</v>
      </c>
      <c r="E207" s="217" t="s">
        <v>30</v>
      </c>
      <c r="F207" s="218" t="s">
        <v>261</v>
      </c>
      <c r="G207" s="216"/>
      <c r="H207" s="219">
        <v>95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165</v>
      </c>
      <c r="AU207" s="225" t="s">
        <v>163</v>
      </c>
      <c r="AV207" s="12" t="s">
        <v>84</v>
      </c>
      <c r="AW207" s="12" t="s">
        <v>37</v>
      </c>
      <c r="AX207" s="12" t="s">
        <v>82</v>
      </c>
      <c r="AY207" s="225" t="s">
        <v>153</v>
      </c>
    </row>
    <row r="208" spans="2:65" s="1" customFormat="1" ht="25.5" customHeight="1">
      <c r="B208" s="41"/>
      <c r="C208" s="192" t="s">
        <v>277</v>
      </c>
      <c r="D208" s="192" t="s">
        <v>157</v>
      </c>
      <c r="E208" s="193" t="s">
        <v>278</v>
      </c>
      <c r="F208" s="194" t="s">
        <v>279</v>
      </c>
      <c r="G208" s="195" t="s">
        <v>205</v>
      </c>
      <c r="H208" s="196">
        <v>191</v>
      </c>
      <c r="I208" s="197"/>
      <c r="J208" s="198">
        <f>ROUND(I208*H208,2)</f>
        <v>0</v>
      </c>
      <c r="K208" s="194" t="s">
        <v>161</v>
      </c>
      <c r="L208" s="61"/>
      <c r="M208" s="199" t="s">
        <v>30</v>
      </c>
      <c r="N208" s="200" t="s">
        <v>45</v>
      </c>
      <c r="O208" s="4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4" t="s">
        <v>162</v>
      </c>
      <c r="AT208" s="24" t="s">
        <v>157</v>
      </c>
      <c r="AU208" s="24" t="s">
        <v>163</v>
      </c>
      <c r="AY208" s="24" t="s">
        <v>153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82</v>
      </c>
      <c r="BK208" s="203">
        <f>ROUND(I208*H208,2)</f>
        <v>0</v>
      </c>
      <c r="BL208" s="24" t="s">
        <v>162</v>
      </c>
      <c r="BM208" s="24" t="s">
        <v>280</v>
      </c>
    </row>
    <row r="209" spans="2:65" s="11" customFormat="1" ht="13.5">
      <c r="B209" s="204"/>
      <c r="C209" s="205"/>
      <c r="D209" s="206" t="s">
        <v>165</v>
      </c>
      <c r="E209" s="207" t="s">
        <v>30</v>
      </c>
      <c r="F209" s="208" t="s">
        <v>281</v>
      </c>
      <c r="G209" s="205"/>
      <c r="H209" s="207" t="s">
        <v>30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165</v>
      </c>
      <c r="AU209" s="214" t="s">
        <v>163</v>
      </c>
      <c r="AV209" s="11" t="s">
        <v>82</v>
      </c>
      <c r="AW209" s="11" t="s">
        <v>37</v>
      </c>
      <c r="AX209" s="11" t="s">
        <v>74</v>
      </c>
      <c r="AY209" s="214" t="s">
        <v>153</v>
      </c>
    </row>
    <row r="210" spans="2:65" s="12" customFormat="1" ht="13.5">
      <c r="B210" s="215"/>
      <c r="C210" s="216"/>
      <c r="D210" s="206" t="s">
        <v>165</v>
      </c>
      <c r="E210" s="217" t="s">
        <v>30</v>
      </c>
      <c r="F210" s="218" t="s">
        <v>282</v>
      </c>
      <c r="G210" s="216"/>
      <c r="H210" s="219">
        <v>191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165</v>
      </c>
      <c r="AU210" s="225" t="s">
        <v>163</v>
      </c>
      <c r="AV210" s="12" t="s">
        <v>84</v>
      </c>
      <c r="AW210" s="12" t="s">
        <v>37</v>
      </c>
      <c r="AX210" s="12" t="s">
        <v>82</v>
      </c>
      <c r="AY210" s="225" t="s">
        <v>153</v>
      </c>
    </row>
    <row r="211" spans="2:65" s="10" customFormat="1" ht="22.35" customHeight="1">
      <c r="B211" s="176"/>
      <c r="C211" s="177"/>
      <c r="D211" s="178" t="s">
        <v>73</v>
      </c>
      <c r="E211" s="190" t="s">
        <v>84</v>
      </c>
      <c r="F211" s="190" t="s">
        <v>283</v>
      </c>
      <c r="G211" s="177"/>
      <c r="H211" s="177"/>
      <c r="I211" s="180"/>
      <c r="J211" s="191">
        <f>BK211</f>
        <v>0</v>
      </c>
      <c r="K211" s="177"/>
      <c r="L211" s="182"/>
      <c r="M211" s="183"/>
      <c r="N211" s="184"/>
      <c r="O211" s="184"/>
      <c r="P211" s="185">
        <f>SUM(P212:P225)</f>
        <v>0</v>
      </c>
      <c r="Q211" s="184"/>
      <c r="R211" s="185">
        <f>SUM(R212:R225)</f>
        <v>43.598788939999991</v>
      </c>
      <c r="S211" s="184"/>
      <c r="T211" s="186">
        <f>SUM(T212:T225)</f>
        <v>0</v>
      </c>
      <c r="AR211" s="187" t="s">
        <v>82</v>
      </c>
      <c r="AT211" s="188" t="s">
        <v>73</v>
      </c>
      <c r="AU211" s="188" t="s">
        <v>84</v>
      </c>
      <c r="AY211" s="187" t="s">
        <v>153</v>
      </c>
      <c r="BK211" s="189">
        <f>SUM(BK212:BK225)</f>
        <v>0</v>
      </c>
    </row>
    <row r="212" spans="2:65" s="1" customFormat="1" ht="25.5" customHeight="1">
      <c r="B212" s="41"/>
      <c r="C212" s="192" t="s">
        <v>284</v>
      </c>
      <c r="D212" s="192" t="s">
        <v>157</v>
      </c>
      <c r="E212" s="193" t="s">
        <v>285</v>
      </c>
      <c r="F212" s="194" t="s">
        <v>286</v>
      </c>
      <c r="G212" s="195" t="s">
        <v>160</v>
      </c>
      <c r="H212" s="196">
        <v>17.399999999999999</v>
      </c>
      <c r="I212" s="197"/>
      <c r="J212" s="198">
        <f>ROUND(I212*H212,2)</f>
        <v>0</v>
      </c>
      <c r="K212" s="194" t="s">
        <v>30</v>
      </c>
      <c r="L212" s="61"/>
      <c r="M212" s="199" t="s">
        <v>30</v>
      </c>
      <c r="N212" s="200" t="s">
        <v>45</v>
      </c>
      <c r="O212" s="42"/>
      <c r="P212" s="201">
        <f>O212*H212</f>
        <v>0</v>
      </c>
      <c r="Q212" s="201">
        <v>2.45329</v>
      </c>
      <c r="R212" s="201">
        <f>Q212*H212</f>
        <v>42.687245999999995</v>
      </c>
      <c r="S212" s="201">
        <v>0</v>
      </c>
      <c r="T212" s="202">
        <f>S212*H212</f>
        <v>0</v>
      </c>
      <c r="AR212" s="24" t="s">
        <v>162</v>
      </c>
      <c r="AT212" s="24" t="s">
        <v>157</v>
      </c>
      <c r="AU212" s="24" t="s">
        <v>163</v>
      </c>
      <c r="AY212" s="24" t="s">
        <v>153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82</v>
      </c>
      <c r="BK212" s="203">
        <f>ROUND(I212*H212,2)</f>
        <v>0</v>
      </c>
      <c r="BL212" s="24" t="s">
        <v>162</v>
      </c>
      <c r="BM212" s="24" t="s">
        <v>287</v>
      </c>
    </row>
    <row r="213" spans="2:65" s="11" customFormat="1" ht="13.5">
      <c r="B213" s="204"/>
      <c r="C213" s="205"/>
      <c r="D213" s="206" t="s">
        <v>165</v>
      </c>
      <c r="E213" s="207" t="s">
        <v>30</v>
      </c>
      <c r="F213" s="208" t="s">
        <v>288</v>
      </c>
      <c r="G213" s="205"/>
      <c r="H213" s="207" t="s">
        <v>30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165</v>
      </c>
      <c r="AU213" s="214" t="s">
        <v>163</v>
      </c>
      <c r="AV213" s="11" t="s">
        <v>82</v>
      </c>
      <c r="AW213" s="11" t="s">
        <v>37</v>
      </c>
      <c r="AX213" s="11" t="s">
        <v>74</v>
      </c>
      <c r="AY213" s="214" t="s">
        <v>153</v>
      </c>
    </row>
    <row r="214" spans="2:65" s="11" customFormat="1" ht="13.5">
      <c r="B214" s="204"/>
      <c r="C214" s="205"/>
      <c r="D214" s="206" t="s">
        <v>165</v>
      </c>
      <c r="E214" s="207" t="s">
        <v>30</v>
      </c>
      <c r="F214" s="208" t="s">
        <v>289</v>
      </c>
      <c r="G214" s="205"/>
      <c r="H214" s="207" t="s">
        <v>30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165</v>
      </c>
      <c r="AU214" s="214" t="s">
        <v>163</v>
      </c>
      <c r="AV214" s="11" t="s">
        <v>82</v>
      </c>
      <c r="AW214" s="11" t="s">
        <v>37</v>
      </c>
      <c r="AX214" s="11" t="s">
        <v>74</v>
      </c>
      <c r="AY214" s="214" t="s">
        <v>153</v>
      </c>
    </row>
    <row r="215" spans="2:65" s="12" customFormat="1" ht="13.5">
      <c r="B215" s="215"/>
      <c r="C215" s="216"/>
      <c r="D215" s="206" t="s">
        <v>165</v>
      </c>
      <c r="E215" s="217" t="s">
        <v>30</v>
      </c>
      <c r="F215" s="218" t="s">
        <v>290</v>
      </c>
      <c r="G215" s="216"/>
      <c r="H215" s="219">
        <v>17.16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165</v>
      </c>
      <c r="AU215" s="225" t="s">
        <v>163</v>
      </c>
      <c r="AV215" s="12" t="s">
        <v>84</v>
      </c>
      <c r="AW215" s="12" t="s">
        <v>37</v>
      </c>
      <c r="AX215" s="12" t="s">
        <v>74</v>
      </c>
      <c r="AY215" s="225" t="s">
        <v>153</v>
      </c>
    </row>
    <row r="216" spans="2:65" s="11" customFormat="1" ht="13.5">
      <c r="B216" s="204"/>
      <c r="C216" s="205"/>
      <c r="D216" s="206" t="s">
        <v>165</v>
      </c>
      <c r="E216" s="207" t="s">
        <v>30</v>
      </c>
      <c r="F216" s="208" t="s">
        <v>291</v>
      </c>
      <c r="G216" s="205"/>
      <c r="H216" s="207" t="s">
        <v>30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165</v>
      </c>
      <c r="AU216" s="214" t="s">
        <v>163</v>
      </c>
      <c r="AV216" s="11" t="s">
        <v>82</v>
      </c>
      <c r="AW216" s="11" t="s">
        <v>37</v>
      </c>
      <c r="AX216" s="11" t="s">
        <v>74</v>
      </c>
      <c r="AY216" s="214" t="s">
        <v>153</v>
      </c>
    </row>
    <row r="217" spans="2:65" s="11" customFormat="1" ht="13.5">
      <c r="B217" s="204"/>
      <c r="C217" s="205"/>
      <c r="D217" s="206" t="s">
        <v>165</v>
      </c>
      <c r="E217" s="207" t="s">
        <v>30</v>
      </c>
      <c r="F217" s="208" t="s">
        <v>292</v>
      </c>
      <c r="G217" s="205"/>
      <c r="H217" s="207" t="s">
        <v>30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165</v>
      </c>
      <c r="AU217" s="214" t="s">
        <v>163</v>
      </c>
      <c r="AV217" s="11" t="s">
        <v>82</v>
      </c>
      <c r="AW217" s="11" t="s">
        <v>37</v>
      </c>
      <c r="AX217" s="11" t="s">
        <v>74</v>
      </c>
      <c r="AY217" s="214" t="s">
        <v>153</v>
      </c>
    </row>
    <row r="218" spans="2:65" s="12" customFormat="1" ht="13.5">
      <c r="B218" s="215"/>
      <c r="C218" s="216"/>
      <c r="D218" s="206" t="s">
        <v>165</v>
      </c>
      <c r="E218" s="217" t="s">
        <v>30</v>
      </c>
      <c r="F218" s="218" t="s">
        <v>293</v>
      </c>
      <c r="G218" s="216"/>
      <c r="H218" s="219">
        <v>0.22500000000000001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165</v>
      </c>
      <c r="AU218" s="225" t="s">
        <v>163</v>
      </c>
      <c r="AV218" s="12" t="s">
        <v>84</v>
      </c>
      <c r="AW218" s="12" t="s">
        <v>37</v>
      </c>
      <c r="AX218" s="12" t="s">
        <v>74</v>
      </c>
      <c r="AY218" s="225" t="s">
        <v>153</v>
      </c>
    </row>
    <row r="219" spans="2:65" s="12" customFormat="1" ht="13.5">
      <c r="B219" s="215"/>
      <c r="C219" s="216"/>
      <c r="D219" s="206" t="s">
        <v>165</v>
      </c>
      <c r="E219" s="217" t="s">
        <v>30</v>
      </c>
      <c r="F219" s="218" t="s">
        <v>294</v>
      </c>
      <c r="G219" s="216"/>
      <c r="H219" s="219">
        <v>1.4999999999999999E-2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165</v>
      </c>
      <c r="AU219" s="225" t="s">
        <v>163</v>
      </c>
      <c r="AV219" s="12" t="s">
        <v>84</v>
      </c>
      <c r="AW219" s="12" t="s">
        <v>37</v>
      </c>
      <c r="AX219" s="12" t="s">
        <v>74</v>
      </c>
      <c r="AY219" s="225" t="s">
        <v>153</v>
      </c>
    </row>
    <row r="220" spans="2:65" s="14" customFormat="1" ht="13.5">
      <c r="B220" s="237"/>
      <c r="C220" s="238"/>
      <c r="D220" s="206" t="s">
        <v>165</v>
      </c>
      <c r="E220" s="239" t="s">
        <v>30</v>
      </c>
      <c r="F220" s="240" t="s">
        <v>210</v>
      </c>
      <c r="G220" s="238"/>
      <c r="H220" s="241">
        <v>17.399999999999999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165</v>
      </c>
      <c r="AU220" s="247" t="s">
        <v>163</v>
      </c>
      <c r="AV220" s="14" t="s">
        <v>162</v>
      </c>
      <c r="AW220" s="14" t="s">
        <v>37</v>
      </c>
      <c r="AX220" s="14" t="s">
        <v>82</v>
      </c>
      <c r="AY220" s="247" t="s">
        <v>153</v>
      </c>
    </row>
    <row r="221" spans="2:65" s="11" customFormat="1" ht="13.5">
      <c r="B221" s="204"/>
      <c r="C221" s="205"/>
      <c r="D221" s="206" t="s">
        <v>165</v>
      </c>
      <c r="E221" s="207" t="s">
        <v>30</v>
      </c>
      <c r="F221" s="208" t="s">
        <v>295</v>
      </c>
      <c r="G221" s="205"/>
      <c r="H221" s="207" t="s">
        <v>30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165</v>
      </c>
      <c r="AU221" s="214" t="s">
        <v>163</v>
      </c>
      <c r="AV221" s="11" t="s">
        <v>82</v>
      </c>
      <c r="AW221" s="11" t="s">
        <v>37</v>
      </c>
      <c r="AX221" s="11" t="s">
        <v>74</v>
      </c>
      <c r="AY221" s="214" t="s">
        <v>153</v>
      </c>
    </row>
    <row r="222" spans="2:65" s="1" customFormat="1" ht="16.5" customHeight="1">
      <c r="B222" s="41"/>
      <c r="C222" s="192" t="s">
        <v>296</v>
      </c>
      <c r="D222" s="192" t="s">
        <v>157</v>
      </c>
      <c r="E222" s="193" t="s">
        <v>297</v>
      </c>
      <c r="F222" s="194" t="s">
        <v>298</v>
      </c>
      <c r="G222" s="195" t="s">
        <v>254</v>
      </c>
      <c r="H222" s="196">
        <v>0.86599999999999999</v>
      </c>
      <c r="I222" s="197"/>
      <c r="J222" s="198">
        <f>ROUND(I222*H222,2)</f>
        <v>0</v>
      </c>
      <c r="K222" s="194" t="s">
        <v>161</v>
      </c>
      <c r="L222" s="61"/>
      <c r="M222" s="199" t="s">
        <v>30</v>
      </c>
      <c r="N222" s="200" t="s">
        <v>45</v>
      </c>
      <c r="O222" s="42"/>
      <c r="P222" s="201">
        <f>O222*H222</f>
        <v>0</v>
      </c>
      <c r="Q222" s="201">
        <v>1.0525899999999999</v>
      </c>
      <c r="R222" s="201">
        <f>Q222*H222</f>
        <v>0.91154293999999991</v>
      </c>
      <c r="S222" s="201">
        <v>0</v>
      </c>
      <c r="T222" s="202">
        <f>S222*H222</f>
        <v>0</v>
      </c>
      <c r="AR222" s="24" t="s">
        <v>162</v>
      </c>
      <c r="AT222" s="24" t="s">
        <v>157</v>
      </c>
      <c r="AU222" s="24" t="s">
        <v>163</v>
      </c>
      <c r="AY222" s="24" t="s">
        <v>153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4" t="s">
        <v>82</v>
      </c>
      <c r="BK222" s="203">
        <f>ROUND(I222*H222,2)</f>
        <v>0</v>
      </c>
      <c r="BL222" s="24" t="s">
        <v>162</v>
      </c>
      <c r="BM222" s="24" t="s">
        <v>299</v>
      </c>
    </row>
    <row r="223" spans="2:65" s="11" customFormat="1" ht="13.5">
      <c r="B223" s="204"/>
      <c r="C223" s="205"/>
      <c r="D223" s="206" t="s">
        <v>165</v>
      </c>
      <c r="E223" s="207" t="s">
        <v>30</v>
      </c>
      <c r="F223" s="208" t="s">
        <v>300</v>
      </c>
      <c r="G223" s="205"/>
      <c r="H223" s="207" t="s">
        <v>30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165</v>
      </c>
      <c r="AU223" s="214" t="s">
        <v>163</v>
      </c>
      <c r="AV223" s="11" t="s">
        <v>82</v>
      </c>
      <c r="AW223" s="11" t="s">
        <v>37</v>
      </c>
      <c r="AX223" s="11" t="s">
        <v>74</v>
      </c>
      <c r="AY223" s="214" t="s">
        <v>153</v>
      </c>
    </row>
    <row r="224" spans="2:65" s="11" customFormat="1" ht="13.5">
      <c r="B224" s="204"/>
      <c r="C224" s="205"/>
      <c r="D224" s="206" t="s">
        <v>165</v>
      </c>
      <c r="E224" s="207" t="s">
        <v>30</v>
      </c>
      <c r="F224" s="208" t="s">
        <v>301</v>
      </c>
      <c r="G224" s="205"/>
      <c r="H224" s="207" t="s">
        <v>30</v>
      </c>
      <c r="I224" s="209"/>
      <c r="J224" s="205"/>
      <c r="K224" s="205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165</v>
      </c>
      <c r="AU224" s="214" t="s">
        <v>163</v>
      </c>
      <c r="AV224" s="11" t="s">
        <v>82</v>
      </c>
      <c r="AW224" s="11" t="s">
        <v>37</v>
      </c>
      <c r="AX224" s="11" t="s">
        <v>74</v>
      </c>
      <c r="AY224" s="214" t="s">
        <v>153</v>
      </c>
    </row>
    <row r="225" spans="2:65" s="12" customFormat="1" ht="13.5">
      <c r="B225" s="215"/>
      <c r="C225" s="216"/>
      <c r="D225" s="206" t="s">
        <v>165</v>
      </c>
      <c r="E225" s="217" t="s">
        <v>30</v>
      </c>
      <c r="F225" s="218" t="s">
        <v>302</v>
      </c>
      <c r="G225" s="216"/>
      <c r="H225" s="219">
        <v>0.86599999999999999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165</v>
      </c>
      <c r="AU225" s="225" t="s">
        <v>163</v>
      </c>
      <c r="AV225" s="12" t="s">
        <v>84</v>
      </c>
      <c r="AW225" s="12" t="s">
        <v>37</v>
      </c>
      <c r="AX225" s="12" t="s">
        <v>82</v>
      </c>
      <c r="AY225" s="225" t="s">
        <v>153</v>
      </c>
    </row>
    <row r="226" spans="2:65" s="10" customFormat="1" ht="22.35" customHeight="1">
      <c r="B226" s="176"/>
      <c r="C226" s="177"/>
      <c r="D226" s="178" t="s">
        <v>73</v>
      </c>
      <c r="E226" s="190" t="s">
        <v>163</v>
      </c>
      <c r="F226" s="190" t="s">
        <v>303</v>
      </c>
      <c r="G226" s="177"/>
      <c r="H226" s="177"/>
      <c r="I226" s="180"/>
      <c r="J226" s="191">
        <f>BK226</f>
        <v>0</v>
      </c>
      <c r="K226" s="177"/>
      <c r="L226" s="182"/>
      <c r="M226" s="183"/>
      <c r="N226" s="184"/>
      <c r="O226" s="184"/>
      <c r="P226" s="185">
        <f>SUM(P227:P243)</f>
        <v>0</v>
      </c>
      <c r="Q226" s="184"/>
      <c r="R226" s="185">
        <f>SUM(R227:R243)</f>
        <v>3.3794999999999999E-2</v>
      </c>
      <c r="S226" s="184"/>
      <c r="T226" s="186">
        <f>SUM(T227:T243)</f>
        <v>6.2800000000000009E-4</v>
      </c>
      <c r="AR226" s="187" t="s">
        <v>82</v>
      </c>
      <c r="AT226" s="188" t="s">
        <v>73</v>
      </c>
      <c r="AU226" s="188" t="s">
        <v>84</v>
      </c>
      <c r="AY226" s="187" t="s">
        <v>153</v>
      </c>
      <c r="BK226" s="189">
        <f>SUM(BK227:BK243)</f>
        <v>0</v>
      </c>
    </row>
    <row r="227" spans="2:65" s="1" customFormat="1" ht="38.25" customHeight="1">
      <c r="B227" s="41"/>
      <c r="C227" s="192" t="s">
        <v>304</v>
      </c>
      <c r="D227" s="192" t="s">
        <v>157</v>
      </c>
      <c r="E227" s="193" t="s">
        <v>305</v>
      </c>
      <c r="F227" s="194" t="s">
        <v>306</v>
      </c>
      <c r="G227" s="195" t="s">
        <v>307</v>
      </c>
      <c r="H227" s="196">
        <v>18.5</v>
      </c>
      <c r="I227" s="197"/>
      <c r="J227" s="198">
        <f>ROUND(I227*H227,2)</f>
        <v>0</v>
      </c>
      <c r="K227" s="194" t="s">
        <v>30</v>
      </c>
      <c r="L227" s="61"/>
      <c r="M227" s="199" t="s">
        <v>30</v>
      </c>
      <c r="N227" s="200" t="s">
        <v>45</v>
      </c>
      <c r="O227" s="42"/>
      <c r="P227" s="201">
        <f>O227*H227</f>
        <v>0</v>
      </c>
      <c r="Q227" s="201">
        <v>3.8999999999999999E-4</v>
      </c>
      <c r="R227" s="201">
        <f>Q227*H227</f>
        <v>7.2150000000000001E-3</v>
      </c>
      <c r="S227" s="201">
        <v>1.0000000000000001E-5</v>
      </c>
      <c r="T227" s="202">
        <f>S227*H227</f>
        <v>1.8500000000000002E-4</v>
      </c>
      <c r="AR227" s="24" t="s">
        <v>162</v>
      </c>
      <c r="AT227" s="24" t="s">
        <v>157</v>
      </c>
      <c r="AU227" s="24" t="s">
        <v>163</v>
      </c>
      <c r="AY227" s="24" t="s">
        <v>153</v>
      </c>
      <c r="BE227" s="203">
        <f>IF(N227="základní",J227,0)</f>
        <v>0</v>
      </c>
      <c r="BF227" s="203">
        <f>IF(N227="snížená",J227,0)</f>
        <v>0</v>
      </c>
      <c r="BG227" s="203">
        <f>IF(N227="zákl. přenesená",J227,0)</f>
        <v>0</v>
      </c>
      <c r="BH227" s="203">
        <f>IF(N227="sníž. přenesená",J227,0)</f>
        <v>0</v>
      </c>
      <c r="BI227" s="203">
        <f>IF(N227="nulová",J227,0)</f>
        <v>0</v>
      </c>
      <c r="BJ227" s="24" t="s">
        <v>82</v>
      </c>
      <c r="BK227" s="203">
        <f>ROUND(I227*H227,2)</f>
        <v>0</v>
      </c>
      <c r="BL227" s="24" t="s">
        <v>162</v>
      </c>
      <c r="BM227" s="24" t="s">
        <v>308</v>
      </c>
    </row>
    <row r="228" spans="2:65" s="11" customFormat="1" ht="13.5">
      <c r="B228" s="204"/>
      <c r="C228" s="205"/>
      <c r="D228" s="206" t="s">
        <v>165</v>
      </c>
      <c r="E228" s="207" t="s">
        <v>30</v>
      </c>
      <c r="F228" s="208" t="s">
        <v>309</v>
      </c>
      <c r="G228" s="205"/>
      <c r="H228" s="207" t="s">
        <v>30</v>
      </c>
      <c r="I228" s="209"/>
      <c r="J228" s="205"/>
      <c r="K228" s="205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165</v>
      </c>
      <c r="AU228" s="214" t="s">
        <v>163</v>
      </c>
      <c r="AV228" s="11" t="s">
        <v>82</v>
      </c>
      <c r="AW228" s="11" t="s">
        <v>37</v>
      </c>
      <c r="AX228" s="11" t="s">
        <v>74</v>
      </c>
      <c r="AY228" s="214" t="s">
        <v>153</v>
      </c>
    </row>
    <row r="229" spans="2:65" s="11" customFormat="1" ht="13.5">
      <c r="B229" s="204"/>
      <c r="C229" s="205"/>
      <c r="D229" s="206" t="s">
        <v>165</v>
      </c>
      <c r="E229" s="207" t="s">
        <v>30</v>
      </c>
      <c r="F229" s="208" t="s">
        <v>310</v>
      </c>
      <c r="G229" s="205"/>
      <c r="H229" s="207" t="s">
        <v>30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165</v>
      </c>
      <c r="AU229" s="214" t="s">
        <v>163</v>
      </c>
      <c r="AV229" s="11" t="s">
        <v>82</v>
      </c>
      <c r="AW229" s="11" t="s">
        <v>37</v>
      </c>
      <c r="AX229" s="11" t="s">
        <v>74</v>
      </c>
      <c r="AY229" s="214" t="s">
        <v>153</v>
      </c>
    </row>
    <row r="230" spans="2:65" s="12" customFormat="1" ht="13.5">
      <c r="B230" s="215"/>
      <c r="C230" s="216"/>
      <c r="D230" s="206" t="s">
        <v>165</v>
      </c>
      <c r="E230" s="217" t="s">
        <v>30</v>
      </c>
      <c r="F230" s="218" t="s">
        <v>311</v>
      </c>
      <c r="G230" s="216"/>
      <c r="H230" s="219">
        <v>13.5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165</v>
      </c>
      <c r="AU230" s="225" t="s">
        <v>163</v>
      </c>
      <c r="AV230" s="12" t="s">
        <v>84</v>
      </c>
      <c r="AW230" s="12" t="s">
        <v>37</v>
      </c>
      <c r="AX230" s="12" t="s">
        <v>74</v>
      </c>
      <c r="AY230" s="225" t="s">
        <v>153</v>
      </c>
    </row>
    <row r="231" spans="2:65" s="11" customFormat="1" ht="13.5">
      <c r="B231" s="204"/>
      <c r="C231" s="205"/>
      <c r="D231" s="206" t="s">
        <v>165</v>
      </c>
      <c r="E231" s="207" t="s">
        <v>30</v>
      </c>
      <c r="F231" s="208" t="s">
        <v>312</v>
      </c>
      <c r="G231" s="205"/>
      <c r="H231" s="207" t="s">
        <v>30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165</v>
      </c>
      <c r="AU231" s="214" t="s">
        <v>163</v>
      </c>
      <c r="AV231" s="11" t="s">
        <v>82</v>
      </c>
      <c r="AW231" s="11" t="s">
        <v>37</v>
      </c>
      <c r="AX231" s="11" t="s">
        <v>74</v>
      </c>
      <c r="AY231" s="214" t="s">
        <v>153</v>
      </c>
    </row>
    <row r="232" spans="2:65" s="12" customFormat="1" ht="13.5">
      <c r="B232" s="215"/>
      <c r="C232" s="216"/>
      <c r="D232" s="206" t="s">
        <v>165</v>
      </c>
      <c r="E232" s="217" t="s">
        <v>30</v>
      </c>
      <c r="F232" s="218" t="s">
        <v>313</v>
      </c>
      <c r="G232" s="216"/>
      <c r="H232" s="219">
        <v>3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165</v>
      </c>
      <c r="AU232" s="225" t="s">
        <v>163</v>
      </c>
      <c r="AV232" s="12" t="s">
        <v>84</v>
      </c>
      <c r="AW232" s="12" t="s">
        <v>37</v>
      </c>
      <c r="AX232" s="12" t="s">
        <v>74</v>
      </c>
      <c r="AY232" s="225" t="s">
        <v>153</v>
      </c>
    </row>
    <row r="233" spans="2:65" s="11" customFormat="1" ht="13.5">
      <c r="B233" s="204"/>
      <c r="C233" s="205"/>
      <c r="D233" s="206" t="s">
        <v>165</v>
      </c>
      <c r="E233" s="207" t="s">
        <v>30</v>
      </c>
      <c r="F233" s="208" t="s">
        <v>314</v>
      </c>
      <c r="G233" s="205"/>
      <c r="H233" s="207" t="s">
        <v>30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165</v>
      </c>
      <c r="AU233" s="214" t="s">
        <v>163</v>
      </c>
      <c r="AV233" s="11" t="s">
        <v>82</v>
      </c>
      <c r="AW233" s="11" t="s">
        <v>37</v>
      </c>
      <c r="AX233" s="11" t="s">
        <v>74</v>
      </c>
      <c r="AY233" s="214" t="s">
        <v>153</v>
      </c>
    </row>
    <row r="234" spans="2:65" s="11" customFormat="1" ht="13.5">
      <c r="B234" s="204"/>
      <c r="C234" s="205"/>
      <c r="D234" s="206" t="s">
        <v>165</v>
      </c>
      <c r="E234" s="207" t="s">
        <v>30</v>
      </c>
      <c r="F234" s="208" t="s">
        <v>315</v>
      </c>
      <c r="G234" s="205"/>
      <c r="H234" s="207" t="s">
        <v>30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165</v>
      </c>
      <c r="AU234" s="214" t="s">
        <v>163</v>
      </c>
      <c r="AV234" s="11" t="s">
        <v>82</v>
      </c>
      <c r="AW234" s="11" t="s">
        <v>37</v>
      </c>
      <c r="AX234" s="11" t="s">
        <v>74</v>
      </c>
      <c r="AY234" s="214" t="s">
        <v>153</v>
      </c>
    </row>
    <row r="235" spans="2:65" s="11" customFormat="1" ht="13.5">
      <c r="B235" s="204"/>
      <c r="C235" s="205"/>
      <c r="D235" s="206" t="s">
        <v>165</v>
      </c>
      <c r="E235" s="207" t="s">
        <v>30</v>
      </c>
      <c r="F235" s="208" t="s">
        <v>316</v>
      </c>
      <c r="G235" s="205"/>
      <c r="H235" s="207" t="s">
        <v>30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165</v>
      </c>
      <c r="AU235" s="214" t="s">
        <v>163</v>
      </c>
      <c r="AV235" s="11" t="s">
        <v>82</v>
      </c>
      <c r="AW235" s="11" t="s">
        <v>37</v>
      </c>
      <c r="AX235" s="11" t="s">
        <v>74</v>
      </c>
      <c r="AY235" s="214" t="s">
        <v>153</v>
      </c>
    </row>
    <row r="236" spans="2:65" s="12" customFormat="1" ht="13.5">
      <c r="B236" s="215"/>
      <c r="C236" s="216"/>
      <c r="D236" s="206" t="s">
        <v>165</v>
      </c>
      <c r="E236" s="217" t="s">
        <v>30</v>
      </c>
      <c r="F236" s="218" t="s">
        <v>317</v>
      </c>
      <c r="G236" s="216"/>
      <c r="H236" s="219">
        <v>2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165</v>
      </c>
      <c r="AU236" s="225" t="s">
        <v>163</v>
      </c>
      <c r="AV236" s="12" t="s">
        <v>84</v>
      </c>
      <c r="AW236" s="12" t="s">
        <v>37</v>
      </c>
      <c r="AX236" s="12" t="s">
        <v>74</v>
      </c>
      <c r="AY236" s="225" t="s">
        <v>153</v>
      </c>
    </row>
    <row r="237" spans="2:65" s="14" customFormat="1" ht="13.5">
      <c r="B237" s="237"/>
      <c r="C237" s="238"/>
      <c r="D237" s="206" t="s">
        <v>165</v>
      </c>
      <c r="E237" s="239" t="s">
        <v>30</v>
      </c>
      <c r="F237" s="240" t="s">
        <v>210</v>
      </c>
      <c r="G237" s="238"/>
      <c r="H237" s="241">
        <v>18.5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165</v>
      </c>
      <c r="AU237" s="247" t="s">
        <v>163</v>
      </c>
      <c r="AV237" s="14" t="s">
        <v>162</v>
      </c>
      <c r="AW237" s="14" t="s">
        <v>37</v>
      </c>
      <c r="AX237" s="14" t="s">
        <v>82</v>
      </c>
      <c r="AY237" s="247" t="s">
        <v>153</v>
      </c>
    </row>
    <row r="238" spans="2:65" s="11" customFormat="1" ht="13.5">
      <c r="B238" s="204"/>
      <c r="C238" s="205"/>
      <c r="D238" s="206" t="s">
        <v>165</v>
      </c>
      <c r="E238" s="207" t="s">
        <v>30</v>
      </c>
      <c r="F238" s="208" t="s">
        <v>318</v>
      </c>
      <c r="G238" s="205"/>
      <c r="H238" s="207" t="s">
        <v>30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165</v>
      </c>
      <c r="AU238" s="214" t="s">
        <v>163</v>
      </c>
      <c r="AV238" s="11" t="s">
        <v>82</v>
      </c>
      <c r="AW238" s="11" t="s">
        <v>37</v>
      </c>
      <c r="AX238" s="11" t="s">
        <v>74</v>
      </c>
      <c r="AY238" s="214" t="s">
        <v>153</v>
      </c>
    </row>
    <row r="239" spans="2:65" s="1" customFormat="1" ht="38.25" customHeight="1">
      <c r="B239" s="41"/>
      <c r="C239" s="192" t="s">
        <v>9</v>
      </c>
      <c r="D239" s="192" t="s">
        <v>157</v>
      </c>
      <c r="E239" s="193" t="s">
        <v>319</v>
      </c>
      <c r="F239" s="194" t="s">
        <v>320</v>
      </c>
      <c r="G239" s="195" t="s">
        <v>307</v>
      </c>
      <c r="H239" s="196">
        <v>44.3</v>
      </c>
      <c r="I239" s="197"/>
      <c r="J239" s="198">
        <f>ROUND(I239*H239,2)</f>
        <v>0</v>
      </c>
      <c r="K239" s="194" t="s">
        <v>30</v>
      </c>
      <c r="L239" s="61"/>
      <c r="M239" s="199" t="s">
        <v>30</v>
      </c>
      <c r="N239" s="200" t="s">
        <v>45</v>
      </c>
      <c r="O239" s="42"/>
      <c r="P239" s="201">
        <f>O239*H239</f>
        <v>0</v>
      </c>
      <c r="Q239" s="201">
        <v>5.9999999999999995E-4</v>
      </c>
      <c r="R239" s="201">
        <f>Q239*H239</f>
        <v>2.6579999999999996E-2</v>
      </c>
      <c r="S239" s="201">
        <v>1.0000000000000001E-5</v>
      </c>
      <c r="T239" s="202">
        <f>S239*H239</f>
        <v>4.4300000000000003E-4</v>
      </c>
      <c r="AR239" s="24" t="s">
        <v>162</v>
      </c>
      <c r="AT239" s="24" t="s">
        <v>157</v>
      </c>
      <c r="AU239" s="24" t="s">
        <v>163</v>
      </c>
      <c r="AY239" s="24" t="s">
        <v>153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82</v>
      </c>
      <c r="BK239" s="203">
        <f>ROUND(I239*H239,2)</f>
        <v>0</v>
      </c>
      <c r="BL239" s="24" t="s">
        <v>162</v>
      </c>
      <c r="BM239" s="24" t="s">
        <v>321</v>
      </c>
    </row>
    <row r="240" spans="2:65" s="11" customFormat="1" ht="13.5">
      <c r="B240" s="204"/>
      <c r="C240" s="205"/>
      <c r="D240" s="206" t="s">
        <v>165</v>
      </c>
      <c r="E240" s="207" t="s">
        <v>30</v>
      </c>
      <c r="F240" s="208" t="s">
        <v>309</v>
      </c>
      <c r="G240" s="205"/>
      <c r="H240" s="207" t="s">
        <v>30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165</v>
      </c>
      <c r="AU240" s="214" t="s">
        <v>163</v>
      </c>
      <c r="AV240" s="11" t="s">
        <v>82</v>
      </c>
      <c r="AW240" s="11" t="s">
        <v>37</v>
      </c>
      <c r="AX240" s="11" t="s">
        <v>74</v>
      </c>
      <c r="AY240" s="214" t="s">
        <v>153</v>
      </c>
    </row>
    <row r="241" spans="2:65" s="11" customFormat="1" ht="13.5">
      <c r="B241" s="204"/>
      <c r="C241" s="205"/>
      <c r="D241" s="206" t="s">
        <v>165</v>
      </c>
      <c r="E241" s="207" t="s">
        <v>30</v>
      </c>
      <c r="F241" s="208" t="s">
        <v>322</v>
      </c>
      <c r="G241" s="205"/>
      <c r="H241" s="207" t="s">
        <v>30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165</v>
      </c>
      <c r="AU241" s="214" t="s">
        <v>163</v>
      </c>
      <c r="AV241" s="11" t="s">
        <v>82</v>
      </c>
      <c r="AW241" s="11" t="s">
        <v>37</v>
      </c>
      <c r="AX241" s="11" t="s">
        <v>74</v>
      </c>
      <c r="AY241" s="214" t="s">
        <v>153</v>
      </c>
    </row>
    <row r="242" spans="2:65" s="12" customFormat="1" ht="13.5">
      <c r="B242" s="215"/>
      <c r="C242" s="216"/>
      <c r="D242" s="206" t="s">
        <v>165</v>
      </c>
      <c r="E242" s="217" t="s">
        <v>30</v>
      </c>
      <c r="F242" s="218" t="s">
        <v>323</v>
      </c>
      <c r="G242" s="216"/>
      <c r="H242" s="219">
        <v>44.3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165</v>
      </c>
      <c r="AU242" s="225" t="s">
        <v>163</v>
      </c>
      <c r="AV242" s="12" t="s">
        <v>84</v>
      </c>
      <c r="AW242" s="12" t="s">
        <v>37</v>
      </c>
      <c r="AX242" s="12" t="s">
        <v>82</v>
      </c>
      <c r="AY242" s="225" t="s">
        <v>153</v>
      </c>
    </row>
    <row r="243" spans="2:65" s="11" customFormat="1" ht="13.5">
      <c r="B243" s="204"/>
      <c r="C243" s="205"/>
      <c r="D243" s="206" t="s">
        <v>165</v>
      </c>
      <c r="E243" s="207" t="s">
        <v>30</v>
      </c>
      <c r="F243" s="208" t="s">
        <v>318</v>
      </c>
      <c r="G243" s="205"/>
      <c r="H243" s="207" t="s">
        <v>30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165</v>
      </c>
      <c r="AU243" s="214" t="s">
        <v>163</v>
      </c>
      <c r="AV243" s="11" t="s">
        <v>82</v>
      </c>
      <c r="AW243" s="11" t="s">
        <v>37</v>
      </c>
      <c r="AX243" s="11" t="s">
        <v>74</v>
      </c>
      <c r="AY243" s="214" t="s">
        <v>153</v>
      </c>
    </row>
    <row r="244" spans="2:65" s="10" customFormat="1" ht="22.35" customHeight="1">
      <c r="B244" s="176"/>
      <c r="C244" s="177"/>
      <c r="D244" s="178" t="s">
        <v>73</v>
      </c>
      <c r="E244" s="190" t="s">
        <v>202</v>
      </c>
      <c r="F244" s="190" t="s">
        <v>324</v>
      </c>
      <c r="G244" s="177"/>
      <c r="H244" s="177"/>
      <c r="I244" s="180"/>
      <c r="J244" s="191">
        <f>BK244</f>
        <v>0</v>
      </c>
      <c r="K244" s="177"/>
      <c r="L244" s="182"/>
      <c r="M244" s="183"/>
      <c r="N244" s="184"/>
      <c r="O244" s="184"/>
      <c r="P244" s="185">
        <f>SUM(P245:P294)</f>
        <v>0</v>
      </c>
      <c r="Q244" s="184"/>
      <c r="R244" s="185">
        <f>SUM(R245:R294)</f>
        <v>143.76819</v>
      </c>
      <c r="S244" s="184"/>
      <c r="T244" s="186">
        <f>SUM(T245:T294)</f>
        <v>28.05</v>
      </c>
      <c r="AR244" s="187" t="s">
        <v>82</v>
      </c>
      <c r="AT244" s="188" t="s">
        <v>73</v>
      </c>
      <c r="AU244" s="188" t="s">
        <v>84</v>
      </c>
      <c r="AY244" s="187" t="s">
        <v>153</v>
      </c>
      <c r="BK244" s="189">
        <f>SUM(BK245:BK294)</f>
        <v>0</v>
      </c>
    </row>
    <row r="245" spans="2:65" s="1" customFormat="1" ht="25.5" customHeight="1">
      <c r="B245" s="41"/>
      <c r="C245" s="192" t="s">
        <v>325</v>
      </c>
      <c r="D245" s="192" t="s">
        <v>157</v>
      </c>
      <c r="E245" s="193" t="s">
        <v>326</v>
      </c>
      <c r="F245" s="194" t="s">
        <v>327</v>
      </c>
      <c r="G245" s="195" t="s">
        <v>328</v>
      </c>
      <c r="H245" s="196">
        <v>5</v>
      </c>
      <c r="I245" s="197"/>
      <c r="J245" s="198">
        <f>ROUND(I245*H245,2)</f>
        <v>0</v>
      </c>
      <c r="K245" s="194" t="s">
        <v>30</v>
      </c>
      <c r="L245" s="61"/>
      <c r="M245" s="199" t="s">
        <v>30</v>
      </c>
      <c r="N245" s="200" t="s">
        <v>45</v>
      </c>
      <c r="O245" s="42"/>
      <c r="P245" s="201">
        <f>O245*H245</f>
        <v>0</v>
      </c>
      <c r="Q245" s="201">
        <v>0.29221000000000003</v>
      </c>
      <c r="R245" s="201">
        <f>Q245*H245</f>
        <v>1.4610500000000002</v>
      </c>
      <c r="S245" s="201">
        <v>0</v>
      </c>
      <c r="T245" s="202">
        <f>S245*H245</f>
        <v>0</v>
      </c>
      <c r="AR245" s="24" t="s">
        <v>162</v>
      </c>
      <c r="AT245" s="24" t="s">
        <v>157</v>
      </c>
      <c r="AU245" s="24" t="s">
        <v>163</v>
      </c>
      <c r="AY245" s="24" t="s">
        <v>153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4" t="s">
        <v>82</v>
      </c>
      <c r="BK245" s="203">
        <f>ROUND(I245*H245,2)</f>
        <v>0</v>
      </c>
      <c r="BL245" s="24" t="s">
        <v>162</v>
      </c>
      <c r="BM245" s="24" t="s">
        <v>329</v>
      </c>
    </row>
    <row r="246" spans="2:65" s="11" customFormat="1" ht="13.5">
      <c r="B246" s="204"/>
      <c r="C246" s="205"/>
      <c r="D246" s="206" t="s">
        <v>165</v>
      </c>
      <c r="E246" s="207" t="s">
        <v>30</v>
      </c>
      <c r="F246" s="208" t="s">
        <v>330</v>
      </c>
      <c r="G246" s="205"/>
      <c r="H246" s="207" t="s">
        <v>30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165</v>
      </c>
      <c r="AU246" s="214" t="s">
        <v>163</v>
      </c>
      <c r="AV246" s="11" t="s">
        <v>82</v>
      </c>
      <c r="AW246" s="11" t="s">
        <v>37</v>
      </c>
      <c r="AX246" s="11" t="s">
        <v>74</v>
      </c>
      <c r="AY246" s="214" t="s">
        <v>153</v>
      </c>
    </row>
    <row r="247" spans="2:65" s="12" customFormat="1" ht="13.5">
      <c r="B247" s="215"/>
      <c r="C247" s="216"/>
      <c r="D247" s="206" t="s">
        <v>165</v>
      </c>
      <c r="E247" s="217" t="s">
        <v>30</v>
      </c>
      <c r="F247" s="218" t="s">
        <v>202</v>
      </c>
      <c r="G247" s="216"/>
      <c r="H247" s="219">
        <v>5</v>
      </c>
      <c r="I247" s="220"/>
      <c r="J247" s="216"/>
      <c r="K247" s="216"/>
      <c r="L247" s="221"/>
      <c r="M247" s="222"/>
      <c r="N247" s="223"/>
      <c r="O247" s="223"/>
      <c r="P247" s="223"/>
      <c r="Q247" s="223"/>
      <c r="R247" s="223"/>
      <c r="S247" s="223"/>
      <c r="T247" s="224"/>
      <c r="AT247" s="225" t="s">
        <v>165</v>
      </c>
      <c r="AU247" s="225" t="s">
        <v>163</v>
      </c>
      <c r="AV247" s="12" t="s">
        <v>84</v>
      </c>
      <c r="AW247" s="12" t="s">
        <v>37</v>
      </c>
      <c r="AX247" s="12" t="s">
        <v>82</v>
      </c>
      <c r="AY247" s="225" t="s">
        <v>153</v>
      </c>
    </row>
    <row r="248" spans="2:65" s="1" customFormat="1" ht="38.25" customHeight="1">
      <c r="B248" s="41"/>
      <c r="C248" s="248" t="s">
        <v>331</v>
      </c>
      <c r="D248" s="248" t="s">
        <v>332</v>
      </c>
      <c r="E248" s="249" t="s">
        <v>333</v>
      </c>
      <c r="F248" s="250" t="s">
        <v>334</v>
      </c>
      <c r="G248" s="251" t="s">
        <v>328</v>
      </c>
      <c r="H248" s="252">
        <v>5</v>
      </c>
      <c r="I248" s="253"/>
      <c r="J248" s="254">
        <f>ROUND(I248*H248,2)</f>
        <v>0</v>
      </c>
      <c r="K248" s="250" t="s">
        <v>30</v>
      </c>
      <c r="L248" s="255"/>
      <c r="M248" s="256" t="s">
        <v>30</v>
      </c>
      <c r="N248" s="257" t="s">
        <v>45</v>
      </c>
      <c r="O248" s="42"/>
      <c r="P248" s="201">
        <f>O248*H248</f>
        <v>0</v>
      </c>
      <c r="Q248" s="201">
        <v>0.8</v>
      </c>
      <c r="R248" s="201">
        <f>Q248*H248</f>
        <v>4</v>
      </c>
      <c r="S248" s="201">
        <v>0</v>
      </c>
      <c r="T248" s="202">
        <f>S248*H248</f>
        <v>0</v>
      </c>
      <c r="AR248" s="24" t="s">
        <v>219</v>
      </c>
      <c r="AT248" s="24" t="s">
        <v>332</v>
      </c>
      <c r="AU248" s="24" t="s">
        <v>163</v>
      </c>
      <c r="AY248" s="24" t="s">
        <v>153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82</v>
      </c>
      <c r="BK248" s="203">
        <f>ROUND(I248*H248,2)</f>
        <v>0</v>
      </c>
      <c r="BL248" s="24" t="s">
        <v>162</v>
      </c>
      <c r="BM248" s="24" t="s">
        <v>335</v>
      </c>
    </row>
    <row r="249" spans="2:65" s="11" customFormat="1" ht="13.5">
      <c r="B249" s="204"/>
      <c r="C249" s="205"/>
      <c r="D249" s="206" t="s">
        <v>165</v>
      </c>
      <c r="E249" s="207" t="s">
        <v>30</v>
      </c>
      <c r="F249" s="208" t="s">
        <v>336</v>
      </c>
      <c r="G249" s="205"/>
      <c r="H249" s="207" t="s">
        <v>30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165</v>
      </c>
      <c r="AU249" s="214" t="s">
        <v>163</v>
      </c>
      <c r="AV249" s="11" t="s">
        <v>82</v>
      </c>
      <c r="AW249" s="11" t="s">
        <v>37</v>
      </c>
      <c r="AX249" s="11" t="s">
        <v>74</v>
      </c>
      <c r="AY249" s="214" t="s">
        <v>153</v>
      </c>
    </row>
    <row r="250" spans="2:65" s="12" customFormat="1" ht="13.5">
      <c r="B250" s="215"/>
      <c r="C250" s="216"/>
      <c r="D250" s="206" t="s">
        <v>165</v>
      </c>
      <c r="E250" s="217" t="s">
        <v>30</v>
      </c>
      <c r="F250" s="218" t="s">
        <v>202</v>
      </c>
      <c r="G250" s="216"/>
      <c r="H250" s="219">
        <v>5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165</v>
      </c>
      <c r="AU250" s="225" t="s">
        <v>163</v>
      </c>
      <c r="AV250" s="12" t="s">
        <v>84</v>
      </c>
      <c r="AW250" s="12" t="s">
        <v>37</v>
      </c>
      <c r="AX250" s="12" t="s">
        <v>82</v>
      </c>
      <c r="AY250" s="225" t="s">
        <v>153</v>
      </c>
    </row>
    <row r="251" spans="2:65" s="1" customFormat="1" ht="38.25" customHeight="1">
      <c r="B251" s="41"/>
      <c r="C251" s="192" t="s">
        <v>337</v>
      </c>
      <c r="D251" s="192" t="s">
        <v>157</v>
      </c>
      <c r="E251" s="193" t="s">
        <v>338</v>
      </c>
      <c r="F251" s="194" t="s">
        <v>339</v>
      </c>
      <c r="G251" s="195" t="s">
        <v>328</v>
      </c>
      <c r="H251" s="196">
        <v>2</v>
      </c>
      <c r="I251" s="197"/>
      <c r="J251" s="198">
        <f>ROUND(I251*H251,2)</f>
        <v>0</v>
      </c>
      <c r="K251" s="194" t="s">
        <v>30</v>
      </c>
      <c r="L251" s="61"/>
      <c r="M251" s="199" t="s">
        <v>30</v>
      </c>
      <c r="N251" s="200" t="s">
        <v>45</v>
      </c>
      <c r="O251" s="42"/>
      <c r="P251" s="201">
        <f>O251*H251</f>
        <v>0</v>
      </c>
      <c r="Q251" s="201">
        <v>0.29221000000000003</v>
      </c>
      <c r="R251" s="201">
        <f>Q251*H251</f>
        <v>0.58442000000000005</v>
      </c>
      <c r="S251" s="201">
        <v>0</v>
      </c>
      <c r="T251" s="202">
        <f>S251*H251</f>
        <v>0</v>
      </c>
      <c r="AR251" s="24" t="s">
        <v>162</v>
      </c>
      <c r="AT251" s="24" t="s">
        <v>157</v>
      </c>
      <c r="AU251" s="24" t="s">
        <v>163</v>
      </c>
      <c r="AY251" s="24" t="s">
        <v>153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82</v>
      </c>
      <c r="BK251" s="203">
        <f>ROUND(I251*H251,2)</f>
        <v>0</v>
      </c>
      <c r="BL251" s="24" t="s">
        <v>162</v>
      </c>
      <c r="BM251" s="24" t="s">
        <v>340</v>
      </c>
    </row>
    <row r="252" spans="2:65" s="11" customFormat="1" ht="13.5">
      <c r="B252" s="204"/>
      <c r="C252" s="205"/>
      <c r="D252" s="206" t="s">
        <v>165</v>
      </c>
      <c r="E252" s="207" t="s">
        <v>30</v>
      </c>
      <c r="F252" s="208" t="s">
        <v>330</v>
      </c>
      <c r="G252" s="205"/>
      <c r="H252" s="207" t="s">
        <v>30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165</v>
      </c>
      <c r="AU252" s="214" t="s">
        <v>163</v>
      </c>
      <c r="AV252" s="11" t="s">
        <v>82</v>
      </c>
      <c r="AW252" s="11" t="s">
        <v>37</v>
      </c>
      <c r="AX252" s="11" t="s">
        <v>74</v>
      </c>
      <c r="AY252" s="214" t="s">
        <v>153</v>
      </c>
    </row>
    <row r="253" spans="2:65" s="12" customFormat="1" ht="13.5">
      <c r="B253" s="215"/>
      <c r="C253" s="216"/>
      <c r="D253" s="206" t="s">
        <v>165</v>
      </c>
      <c r="E253" s="217" t="s">
        <v>30</v>
      </c>
      <c r="F253" s="218" t="s">
        <v>84</v>
      </c>
      <c r="G253" s="216"/>
      <c r="H253" s="219">
        <v>2</v>
      </c>
      <c r="I253" s="220"/>
      <c r="J253" s="216"/>
      <c r="K253" s="216"/>
      <c r="L253" s="221"/>
      <c r="M253" s="222"/>
      <c r="N253" s="223"/>
      <c r="O253" s="223"/>
      <c r="P253" s="223"/>
      <c r="Q253" s="223"/>
      <c r="R253" s="223"/>
      <c r="S253" s="223"/>
      <c r="T253" s="224"/>
      <c r="AT253" s="225" t="s">
        <v>165</v>
      </c>
      <c r="AU253" s="225" t="s">
        <v>163</v>
      </c>
      <c r="AV253" s="12" t="s">
        <v>84</v>
      </c>
      <c r="AW253" s="12" t="s">
        <v>37</v>
      </c>
      <c r="AX253" s="12" t="s">
        <v>82</v>
      </c>
      <c r="AY253" s="225" t="s">
        <v>153</v>
      </c>
    </row>
    <row r="254" spans="2:65" s="1" customFormat="1" ht="25.5" customHeight="1">
      <c r="B254" s="41"/>
      <c r="C254" s="248" t="s">
        <v>341</v>
      </c>
      <c r="D254" s="248" t="s">
        <v>332</v>
      </c>
      <c r="E254" s="249" t="s">
        <v>342</v>
      </c>
      <c r="F254" s="250" t="s">
        <v>343</v>
      </c>
      <c r="G254" s="251" t="s">
        <v>328</v>
      </c>
      <c r="H254" s="252">
        <v>2</v>
      </c>
      <c r="I254" s="253"/>
      <c r="J254" s="254">
        <f>ROUND(I254*H254,2)</f>
        <v>0</v>
      </c>
      <c r="K254" s="250" t="s">
        <v>30</v>
      </c>
      <c r="L254" s="255"/>
      <c r="M254" s="256" t="s">
        <v>30</v>
      </c>
      <c r="N254" s="257" t="s">
        <v>45</v>
      </c>
      <c r="O254" s="42"/>
      <c r="P254" s="201">
        <f>O254*H254</f>
        <v>0</v>
      </c>
      <c r="Q254" s="201">
        <v>0.8</v>
      </c>
      <c r="R254" s="201">
        <f>Q254*H254</f>
        <v>1.6</v>
      </c>
      <c r="S254" s="201">
        <v>0</v>
      </c>
      <c r="T254" s="202">
        <f>S254*H254</f>
        <v>0</v>
      </c>
      <c r="AR254" s="24" t="s">
        <v>219</v>
      </c>
      <c r="AT254" s="24" t="s">
        <v>332</v>
      </c>
      <c r="AU254" s="24" t="s">
        <v>163</v>
      </c>
      <c r="AY254" s="24" t="s">
        <v>153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82</v>
      </c>
      <c r="BK254" s="203">
        <f>ROUND(I254*H254,2)</f>
        <v>0</v>
      </c>
      <c r="BL254" s="24" t="s">
        <v>162</v>
      </c>
      <c r="BM254" s="24" t="s">
        <v>344</v>
      </c>
    </row>
    <row r="255" spans="2:65" s="11" customFormat="1" ht="13.5">
      <c r="B255" s="204"/>
      <c r="C255" s="205"/>
      <c r="D255" s="206" t="s">
        <v>165</v>
      </c>
      <c r="E255" s="207" t="s">
        <v>30</v>
      </c>
      <c r="F255" s="208" t="s">
        <v>345</v>
      </c>
      <c r="G255" s="205"/>
      <c r="H255" s="207" t="s">
        <v>30</v>
      </c>
      <c r="I255" s="209"/>
      <c r="J255" s="205"/>
      <c r="K255" s="205"/>
      <c r="L255" s="210"/>
      <c r="M255" s="211"/>
      <c r="N255" s="212"/>
      <c r="O255" s="212"/>
      <c r="P255" s="212"/>
      <c r="Q255" s="212"/>
      <c r="R255" s="212"/>
      <c r="S255" s="212"/>
      <c r="T255" s="213"/>
      <c r="AT255" s="214" t="s">
        <v>165</v>
      </c>
      <c r="AU255" s="214" t="s">
        <v>163</v>
      </c>
      <c r="AV255" s="11" t="s">
        <v>82</v>
      </c>
      <c r="AW255" s="11" t="s">
        <v>37</v>
      </c>
      <c r="AX255" s="11" t="s">
        <v>74</v>
      </c>
      <c r="AY255" s="214" t="s">
        <v>153</v>
      </c>
    </row>
    <row r="256" spans="2:65" s="12" customFormat="1" ht="13.5">
      <c r="B256" s="215"/>
      <c r="C256" s="216"/>
      <c r="D256" s="206" t="s">
        <v>165</v>
      </c>
      <c r="E256" s="217" t="s">
        <v>30</v>
      </c>
      <c r="F256" s="218" t="s">
        <v>84</v>
      </c>
      <c r="G256" s="216"/>
      <c r="H256" s="219">
        <v>2</v>
      </c>
      <c r="I256" s="220"/>
      <c r="J256" s="216"/>
      <c r="K256" s="216"/>
      <c r="L256" s="221"/>
      <c r="M256" s="222"/>
      <c r="N256" s="223"/>
      <c r="O256" s="223"/>
      <c r="P256" s="223"/>
      <c r="Q256" s="223"/>
      <c r="R256" s="223"/>
      <c r="S256" s="223"/>
      <c r="T256" s="224"/>
      <c r="AT256" s="225" t="s">
        <v>165</v>
      </c>
      <c r="AU256" s="225" t="s">
        <v>163</v>
      </c>
      <c r="AV256" s="12" t="s">
        <v>84</v>
      </c>
      <c r="AW256" s="12" t="s">
        <v>37</v>
      </c>
      <c r="AX256" s="12" t="s">
        <v>82</v>
      </c>
      <c r="AY256" s="225" t="s">
        <v>153</v>
      </c>
    </row>
    <row r="257" spans="2:65" s="1" customFormat="1" ht="51" customHeight="1">
      <c r="B257" s="41"/>
      <c r="C257" s="192" t="s">
        <v>346</v>
      </c>
      <c r="D257" s="192" t="s">
        <v>157</v>
      </c>
      <c r="E257" s="193" t="s">
        <v>347</v>
      </c>
      <c r="F257" s="194" t="s">
        <v>348</v>
      </c>
      <c r="G257" s="195" t="s">
        <v>205</v>
      </c>
      <c r="H257" s="196">
        <v>110</v>
      </c>
      <c r="I257" s="197"/>
      <c r="J257" s="198">
        <f>ROUND(I257*H257,2)</f>
        <v>0</v>
      </c>
      <c r="K257" s="194" t="s">
        <v>30</v>
      </c>
      <c r="L257" s="61"/>
      <c r="M257" s="199" t="s">
        <v>30</v>
      </c>
      <c r="N257" s="200" t="s">
        <v>45</v>
      </c>
      <c r="O257" s="42"/>
      <c r="P257" s="201">
        <f>O257*H257</f>
        <v>0</v>
      </c>
      <c r="Q257" s="201">
        <v>0.14610000000000001</v>
      </c>
      <c r="R257" s="201">
        <f>Q257*H257</f>
        <v>16.071000000000002</v>
      </c>
      <c r="S257" s="201">
        <v>0</v>
      </c>
      <c r="T257" s="202">
        <f>S257*H257</f>
        <v>0</v>
      </c>
      <c r="AR257" s="24" t="s">
        <v>162</v>
      </c>
      <c r="AT257" s="24" t="s">
        <v>157</v>
      </c>
      <c r="AU257" s="24" t="s">
        <v>163</v>
      </c>
      <c r="AY257" s="24" t="s">
        <v>153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4" t="s">
        <v>82</v>
      </c>
      <c r="BK257" s="203">
        <f>ROUND(I257*H257,2)</f>
        <v>0</v>
      </c>
      <c r="BL257" s="24" t="s">
        <v>162</v>
      </c>
      <c r="BM257" s="24" t="s">
        <v>349</v>
      </c>
    </row>
    <row r="258" spans="2:65" s="11" customFormat="1" ht="13.5">
      <c r="B258" s="204"/>
      <c r="C258" s="205"/>
      <c r="D258" s="206" t="s">
        <v>165</v>
      </c>
      <c r="E258" s="207" t="s">
        <v>30</v>
      </c>
      <c r="F258" s="208" t="s">
        <v>350</v>
      </c>
      <c r="G258" s="205"/>
      <c r="H258" s="207" t="s">
        <v>30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165</v>
      </c>
      <c r="AU258" s="214" t="s">
        <v>163</v>
      </c>
      <c r="AV258" s="11" t="s">
        <v>82</v>
      </c>
      <c r="AW258" s="11" t="s">
        <v>37</v>
      </c>
      <c r="AX258" s="11" t="s">
        <v>74</v>
      </c>
      <c r="AY258" s="214" t="s">
        <v>153</v>
      </c>
    </row>
    <row r="259" spans="2:65" s="11" customFormat="1" ht="13.5">
      <c r="B259" s="204"/>
      <c r="C259" s="205"/>
      <c r="D259" s="206" t="s">
        <v>165</v>
      </c>
      <c r="E259" s="207" t="s">
        <v>30</v>
      </c>
      <c r="F259" s="208" t="s">
        <v>351</v>
      </c>
      <c r="G259" s="205"/>
      <c r="H259" s="207" t="s">
        <v>30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165</v>
      </c>
      <c r="AU259" s="214" t="s">
        <v>163</v>
      </c>
      <c r="AV259" s="11" t="s">
        <v>82</v>
      </c>
      <c r="AW259" s="11" t="s">
        <v>37</v>
      </c>
      <c r="AX259" s="11" t="s">
        <v>74</v>
      </c>
      <c r="AY259" s="214" t="s">
        <v>153</v>
      </c>
    </row>
    <row r="260" spans="2:65" s="11" customFormat="1" ht="13.5">
      <c r="B260" s="204"/>
      <c r="C260" s="205"/>
      <c r="D260" s="206" t="s">
        <v>165</v>
      </c>
      <c r="E260" s="207" t="s">
        <v>30</v>
      </c>
      <c r="F260" s="208" t="s">
        <v>352</v>
      </c>
      <c r="G260" s="205"/>
      <c r="H260" s="207" t="s">
        <v>30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165</v>
      </c>
      <c r="AU260" s="214" t="s">
        <v>163</v>
      </c>
      <c r="AV260" s="11" t="s">
        <v>82</v>
      </c>
      <c r="AW260" s="11" t="s">
        <v>37</v>
      </c>
      <c r="AX260" s="11" t="s">
        <v>74</v>
      </c>
      <c r="AY260" s="214" t="s">
        <v>153</v>
      </c>
    </row>
    <row r="261" spans="2:65" s="12" customFormat="1" ht="13.5">
      <c r="B261" s="215"/>
      <c r="C261" s="216"/>
      <c r="D261" s="206" t="s">
        <v>165</v>
      </c>
      <c r="E261" s="217" t="s">
        <v>30</v>
      </c>
      <c r="F261" s="218" t="s">
        <v>353</v>
      </c>
      <c r="G261" s="216"/>
      <c r="H261" s="219">
        <v>110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165</v>
      </c>
      <c r="AU261" s="225" t="s">
        <v>163</v>
      </c>
      <c r="AV261" s="12" t="s">
        <v>84</v>
      </c>
      <c r="AW261" s="12" t="s">
        <v>37</v>
      </c>
      <c r="AX261" s="12" t="s">
        <v>82</v>
      </c>
      <c r="AY261" s="225" t="s">
        <v>153</v>
      </c>
    </row>
    <row r="262" spans="2:65" s="1" customFormat="1" ht="51" customHeight="1">
      <c r="B262" s="41"/>
      <c r="C262" s="192" t="s">
        <v>354</v>
      </c>
      <c r="D262" s="192" t="s">
        <v>157</v>
      </c>
      <c r="E262" s="193" t="s">
        <v>355</v>
      </c>
      <c r="F262" s="194" t="s">
        <v>356</v>
      </c>
      <c r="G262" s="195" t="s">
        <v>205</v>
      </c>
      <c r="H262" s="196">
        <v>81</v>
      </c>
      <c r="I262" s="197"/>
      <c r="J262" s="198">
        <f>ROUND(I262*H262,2)</f>
        <v>0</v>
      </c>
      <c r="K262" s="194" t="s">
        <v>30</v>
      </c>
      <c r="L262" s="61"/>
      <c r="M262" s="199" t="s">
        <v>30</v>
      </c>
      <c r="N262" s="200" t="s">
        <v>45</v>
      </c>
      <c r="O262" s="42"/>
      <c r="P262" s="201">
        <f>O262*H262</f>
        <v>0</v>
      </c>
      <c r="Q262" s="201">
        <v>0.10100000000000001</v>
      </c>
      <c r="R262" s="201">
        <f>Q262*H262</f>
        <v>8.1810000000000009</v>
      </c>
      <c r="S262" s="201">
        <v>0</v>
      </c>
      <c r="T262" s="202">
        <f>S262*H262</f>
        <v>0</v>
      </c>
      <c r="AR262" s="24" t="s">
        <v>162</v>
      </c>
      <c r="AT262" s="24" t="s">
        <v>157</v>
      </c>
      <c r="AU262" s="24" t="s">
        <v>163</v>
      </c>
      <c r="AY262" s="24" t="s">
        <v>153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82</v>
      </c>
      <c r="BK262" s="203">
        <f>ROUND(I262*H262,2)</f>
        <v>0</v>
      </c>
      <c r="BL262" s="24" t="s">
        <v>162</v>
      </c>
      <c r="BM262" s="24" t="s">
        <v>357</v>
      </c>
    </row>
    <row r="263" spans="2:65" s="11" customFormat="1" ht="13.5">
      <c r="B263" s="204"/>
      <c r="C263" s="205"/>
      <c r="D263" s="206" t="s">
        <v>165</v>
      </c>
      <c r="E263" s="207" t="s">
        <v>30</v>
      </c>
      <c r="F263" s="208" t="s">
        <v>358</v>
      </c>
      <c r="G263" s="205"/>
      <c r="H263" s="207" t="s">
        <v>30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165</v>
      </c>
      <c r="AU263" s="214" t="s">
        <v>163</v>
      </c>
      <c r="AV263" s="11" t="s">
        <v>82</v>
      </c>
      <c r="AW263" s="11" t="s">
        <v>37</v>
      </c>
      <c r="AX263" s="11" t="s">
        <v>74</v>
      </c>
      <c r="AY263" s="214" t="s">
        <v>153</v>
      </c>
    </row>
    <row r="264" spans="2:65" s="11" customFormat="1" ht="13.5">
      <c r="B264" s="204"/>
      <c r="C264" s="205"/>
      <c r="D264" s="206" t="s">
        <v>165</v>
      </c>
      <c r="E264" s="207" t="s">
        <v>30</v>
      </c>
      <c r="F264" s="208" t="s">
        <v>359</v>
      </c>
      <c r="G264" s="205"/>
      <c r="H264" s="207" t="s">
        <v>30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165</v>
      </c>
      <c r="AU264" s="214" t="s">
        <v>163</v>
      </c>
      <c r="AV264" s="11" t="s">
        <v>82</v>
      </c>
      <c r="AW264" s="11" t="s">
        <v>37</v>
      </c>
      <c r="AX264" s="11" t="s">
        <v>74</v>
      </c>
      <c r="AY264" s="214" t="s">
        <v>153</v>
      </c>
    </row>
    <row r="265" spans="2:65" s="12" customFormat="1" ht="13.5">
      <c r="B265" s="215"/>
      <c r="C265" s="216"/>
      <c r="D265" s="206" t="s">
        <v>165</v>
      </c>
      <c r="E265" s="217" t="s">
        <v>30</v>
      </c>
      <c r="F265" s="218" t="s">
        <v>360</v>
      </c>
      <c r="G265" s="216"/>
      <c r="H265" s="219">
        <v>81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165</v>
      </c>
      <c r="AU265" s="225" t="s">
        <v>163</v>
      </c>
      <c r="AV265" s="12" t="s">
        <v>84</v>
      </c>
      <c r="AW265" s="12" t="s">
        <v>37</v>
      </c>
      <c r="AX265" s="12" t="s">
        <v>82</v>
      </c>
      <c r="AY265" s="225" t="s">
        <v>153</v>
      </c>
    </row>
    <row r="266" spans="2:65" s="1" customFormat="1" ht="16.5" customHeight="1">
      <c r="B266" s="41"/>
      <c r="C266" s="248" t="s">
        <v>361</v>
      </c>
      <c r="D266" s="248" t="s">
        <v>332</v>
      </c>
      <c r="E266" s="249" t="s">
        <v>362</v>
      </c>
      <c r="F266" s="250" t="s">
        <v>363</v>
      </c>
      <c r="G266" s="251" t="s">
        <v>205</v>
      </c>
      <c r="H266" s="252">
        <v>201</v>
      </c>
      <c r="I266" s="253"/>
      <c r="J266" s="254">
        <f>ROUND(I266*H266,2)</f>
        <v>0</v>
      </c>
      <c r="K266" s="250" t="s">
        <v>161</v>
      </c>
      <c r="L266" s="255"/>
      <c r="M266" s="256" t="s">
        <v>30</v>
      </c>
      <c r="N266" s="257" t="s">
        <v>45</v>
      </c>
      <c r="O266" s="42"/>
      <c r="P266" s="201">
        <f>O266*H266</f>
        <v>0</v>
      </c>
      <c r="Q266" s="201">
        <v>0.108</v>
      </c>
      <c r="R266" s="201">
        <f>Q266*H266</f>
        <v>21.707999999999998</v>
      </c>
      <c r="S266" s="201">
        <v>0</v>
      </c>
      <c r="T266" s="202">
        <f>S266*H266</f>
        <v>0</v>
      </c>
      <c r="AR266" s="24" t="s">
        <v>219</v>
      </c>
      <c r="AT266" s="24" t="s">
        <v>332</v>
      </c>
      <c r="AU266" s="24" t="s">
        <v>163</v>
      </c>
      <c r="AY266" s="24" t="s">
        <v>153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4" t="s">
        <v>82</v>
      </c>
      <c r="BK266" s="203">
        <f>ROUND(I266*H266,2)</f>
        <v>0</v>
      </c>
      <c r="BL266" s="24" t="s">
        <v>162</v>
      </c>
      <c r="BM266" s="24" t="s">
        <v>364</v>
      </c>
    </row>
    <row r="267" spans="2:65" s="11" customFormat="1" ht="13.5">
      <c r="B267" s="204"/>
      <c r="C267" s="205"/>
      <c r="D267" s="206" t="s">
        <v>165</v>
      </c>
      <c r="E267" s="207" t="s">
        <v>30</v>
      </c>
      <c r="F267" s="208" t="s">
        <v>365</v>
      </c>
      <c r="G267" s="205"/>
      <c r="H267" s="207" t="s">
        <v>30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165</v>
      </c>
      <c r="AU267" s="214" t="s">
        <v>163</v>
      </c>
      <c r="AV267" s="11" t="s">
        <v>82</v>
      </c>
      <c r="AW267" s="11" t="s">
        <v>37</v>
      </c>
      <c r="AX267" s="11" t="s">
        <v>74</v>
      </c>
      <c r="AY267" s="214" t="s">
        <v>153</v>
      </c>
    </row>
    <row r="268" spans="2:65" s="11" customFormat="1" ht="13.5">
      <c r="B268" s="204"/>
      <c r="C268" s="205"/>
      <c r="D268" s="206" t="s">
        <v>165</v>
      </c>
      <c r="E268" s="207" t="s">
        <v>30</v>
      </c>
      <c r="F268" s="208" t="s">
        <v>366</v>
      </c>
      <c r="G268" s="205"/>
      <c r="H268" s="207" t="s">
        <v>30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165</v>
      </c>
      <c r="AU268" s="214" t="s">
        <v>163</v>
      </c>
      <c r="AV268" s="11" t="s">
        <v>82</v>
      </c>
      <c r="AW268" s="11" t="s">
        <v>37</v>
      </c>
      <c r="AX268" s="11" t="s">
        <v>74</v>
      </c>
      <c r="AY268" s="214" t="s">
        <v>153</v>
      </c>
    </row>
    <row r="269" spans="2:65" s="12" customFormat="1" ht="13.5">
      <c r="B269" s="215"/>
      <c r="C269" s="216"/>
      <c r="D269" s="206" t="s">
        <v>165</v>
      </c>
      <c r="E269" s="217" t="s">
        <v>30</v>
      </c>
      <c r="F269" s="218" t="s">
        <v>367</v>
      </c>
      <c r="G269" s="216"/>
      <c r="H269" s="219">
        <v>115.5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165</v>
      </c>
      <c r="AU269" s="225" t="s">
        <v>163</v>
      </c>
      <c r="AV269" s="12" t="s">
        <v>84</v>
      </c>
      <c r="AW269" s="12" t="s">
        <v>37</v>
      </c>
      <c r="AX269" s="12" t="s">
        <v>74</v>
      </c>
      <c r="AY269" s="225" t="s">
        <v>153</v>
      </c>
    </row>
    <row r="270" spans="2:65" s="11" customFormat="1" ht="13.5">
      <c r="B270" s="204"/>
      <c r="C270" s="205"/>
      <c r="D270" s="206" t="s">
        <v>165</v>
      </c>
      <c r="E270" s="207" t="s">
        <v>30</v>
      </c>
      <c r="F270" s="208" t="s">
        <v>368</v>
      </c>
      <c r="G270" s="205"/>
      <c r="H270" s="207" t="s">
        <v>30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165</v>
      </c>
      <c r="AU270" s="214" t="s">
        <v>163</v>
      </c>
      <c r="AV270" s="11" t="s">
        <v>82</v>
      </c>
      <c r="AW270" s="11" t="s">
        <v>37</v>
      </c>
      <c r="AX270" s="11" t="s">
        <v>74</v>
      </c>
      <c r="AY270" s="214" t="s">
        <v>153</v>
      </c>
    </row>
    <row r="271" spans="2:65" s="12" customFormat="1" ht="13.5">
      <c r="B271" s="215"/>
      <c r="C271" s="216"/>
      <c r="D271" s="206" t="s">
        <v>165</v>
      </c>
      <c r="E271" s="217" t="s">
        <v>30</v>
      </c>
      <c r="F271" s="218" t="s">
        <v>369</v>
      </c>
      <c r="G271" s="216"/>
      <c r="H271" s="219">
        <v>85.5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165</v>
      </c>
      <c r="AU271" s="225" t="s">
        <v>163</v>
      </c>
      <c r="AV271" s="12" t="s">
        <v>84</v>
      </c>
      <c r="AW271" s="12" t="s">
        <v>37</v>
      </c>
      <c r="AX271" s="12" t="s">
        <v>74</v>
      </c>
      <c r="AY271" s="225" t="s">
        <v>153</v>
      </c>
    </row>
    <row r="272" spans="2:65" s="14" customFormat="1" ht="13.5">
      <c r="B272" s="237"/>
      <c r="C272" s="238"/>
      <c r="D272" s="206" t="s">
        <v>165</v>
      </c>
      <c r="E272" s="239" t="s">
        <v>30</v>
      </c>
      <c r="F272" s="240" t="s">
        <v>210</v>
      </c>
      <c r="G272" s="238"/>
      <c r="H272" s="241">
        <v>201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AT272" s="247" t="s">
        <v>165</v>
      </c>
      <c r="AU272" s="247" t="s">
        <v>163</v>
      </c>
      <c r="AV272" s="14" t="s">
        <v>162</v>
      </c>
      <c r="AW272" s="14" t="s">
        <v>37</v>
      </c>
      <c r="AX272" s="14" t="s">
        <v>82</v>
      </c>
      <c r="AY272" s="247" t="s">
        <v>153</v>
      </c>
    </row>
    <row r="273" spans="2:65" s="11" customFormat="1" ht="13.5">
      <c r="B273" s="204"/>
      <c r="C273" s="205"/>
      <c r="D273" s="206" t="s">
        <v>165</v>
      </c>
      <c r="E273" s="207" t="s">
        <v>30</v>
      </c>
      <c r="F273" s="208" t="s">
        <v>370</v>
      </c>
      <c r="G273" s="205"/>
      <c r="H273" s="207" t="s">
        <v>30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165</v>
      </c>
      <c r="AU273" s="214" t="s">
        <v>163</v>
      </c>
      <c r="AV273" s="11" t="s">
        <v>82</v>
      </c>
      <c r="AW273" s="11" t="s">
        <v>37</v>
      </c>
      <c r="AX273" s="11" t="s">
        <v>74</v>
      </c>
      <c r="AY273" s="214" t="s">
        <v>153</v>
      </c>
    </row>
    <row r="274" spans="2:65" s="11" customFormat="1" ht="13.5">
      <c r="B274" s="204"/>
      <c r="C274" s="205"/>
      <c r="D274" s="206" t="s">
        <v>165</v>
      </c>
      <c r="E274" s="207" t="s">
        <v>30</v>
      </c>
      <c r="F274" s="208" t="s">
        <v>371</v>
      </c>
      <c r="G274" s="205"/>
      <c r="H274" s="207" t="s">
        <v>30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165</v>
      </c>
      <c r="AU274" s="214" t="s">
        <v>163</v>
      </c>
      <c r="AV274" s="11" t="s">
        <v>82</v>
      </c>
      <c r="AW274" s="11" t="s">
        <v>37</v>
      </c>
      <c r="AX274" s="11" t="s">
        <v>74</v>
      </c>
      <c r="AY274" s="214" t="s">
        <v>153</v>
      </c>
    </row>
    <row r="275" spans="2:65" s="1" customFormat="1" ht="38.25" customHeight="1">
      <c r="B275" s="41"/>
      <c r="C275" s="192" t="s">
        <v>372</v>
      </c>
      <c r="D275" s="192" t="s">
        <v>157</v>
      </c>
      <c r="E275" s="193" t="s">
        <v>373</v>
      </c>
      <c r="F275" s="194" t="s">
        <v>374</v>
      </c>
      <c r="G275" s="195" t="s">
        <v>307</v>
      </c>
      <c r="H275" s="196">
        <v>158</v>
      </c>
      <c r="I275" s="197"/>
      <c r="J275" s="198">
        <f>ROUND(I275*H275,2)</f>
        <v>0</v>
      </c>
      <c r="K275" s="194" t="s">
        <v>161</v>
      </c>
      <c r="L275" s="61"/>
      <c r="M275" s="199" t="s">
        <v>30</v>
      </c>
      <c r="N275" s="200" t="s">
        <v>45</v>
      </c>
      <c r="O275" s="42"/>
      <c r="P275" s="201">
        <f>O275*H275</f>
        <v>0</v>
      </c>
      <c r="Q275" s="201">
        <v>3.4000000000000002E-4</v>
      </c>
      <c r="R275" s="201">
        <f>Q275*H275</f>
        <v>5.3720000000000004E-2</v>
      </c>
      <c r="S275" s="201">
        <v>0</v>
      </c>
      <c r="T275" s="202">
        <f>S275*H275</f>
        <v>0</v>
      </c>
      <c r="AR275" s="24" t="s">
        <v>162</v>
      </c>
      <c r="AT275" s="24" t="s">
        <v>157</v>
      </c>
      <c r="AU275" s="24" t="s">
        <v>163</v>
      </c>
      <c r="AY275" s="24" t="s">
        <v>153</v>
      </c>
      <c r="BE275" s="203">
        <f>IF(N275="základní",J275,0)</f>
        <v>0</v>
      </c>
      <c r="BF275" s="203">
        <f>IF(N275="snížená",J275,0)</f>
        <v>0</v>
      </c>
      <c r="BG275" s="203">
        <f>IF(N275="zákl. přenesená",J275,0)</f>
        <v>0</v>
      </c>
      <c r="BH275" s="203">
        <f>IF(N275="sníž. přenesená",J275,0)</f>
        <v>0</v>
      </c>
      <c r="BI275" s="203">
        <f>IF(N275="nulová",J275,0)</f>
        <v>0</v>
      </c>
      <c r="BJ275" s="24" t="s">
        <v>82</v>
      </c>
      <c r="BK275" s="203">
        <f>ROUND(I275*H275,2)</f>
        <v>0</v>
      </c>
      <c r="BL275" s="24" t="s">
        <v>162</v>
      </c>
      <c r="BM275" s="24" t="s">
        <v>375</v>
      </c>
    </row>
    <row r="276" spans="2:65" s="11" customFormat="1" ht="13.5">
      <c r="B276" s="204"/>
      <c r="C276" s="205"/>
      <c r="D276" s="206" t="s">
        <v>165</v>
      </c>
      <c r="E276" s="207" t="s">
        <v>30</v>
      </c>
      <c r="F276" s="208" t="s">
        <v>376</v>
      </c>
      <c r="G276" s="205"/>
      <c r="H276" s="207" t="s">
        <v>30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165</v>
      </c>
      <c r="AU276" s="214" t="s">
        <v>163</v>
      </c>
      <c r="AV276" s="11" t="s">
        <v>82</v>
      </c>
      <c r="AW276" s="11" t="s">
        <v>37</v>
      </c>
      <c r="AX276" s="11" t="s">
        <v>74</v>
      </c>
      <c r="AY276" s="214" t="s">
        <v>153</v>
      </c>
    </row>
    <row r="277" spans="2:65" s="11" customFormat="1" ht="13.5">
      <c r="B277" s="204"/>
      <c r="C277" s="205"/>
      <c r="D277" s="206" t="s">
        <v>165</v>
      </c>
      <c r="E277" s="207" t="s">
        <v>30</v>
      </c>
      <c r="F277" s="208" t="s">
        <v>377</v>
      </c>
      <c r="G277" s="205"/>
      <c r="H277" s="207" t="s">
        <v>30</v>
      </c>
      <c r="I277" s="209"/>
      <c r="J277" s="205"/>
      <c r="K277" s="205"/>
      <c r="L277" s="210"/>
      <c r="M277" s="211"/>
      <c r="N277" s="212"/>
      <c r="O277" s="212"/>
      <c r="P277" s="212"/>
      <c r="Q277" s="212"/>
      <c r="R277" s="212"/>
      <c r="S277" s="212"/>
      <c r="T277" s="213"/>
      <c r="AT277" s="214" t="s">
        <v>165</v>
      </c>
      <c r="AU277" s="214" t="s">
        <v>163</v>
      </c>
      <c r="AV277" s="11" t="s">
        <v>82</v>
      </c>
      <c r="AW277" s="11" t="s">
        <v>37</v>
      </c>
      <c r="AX277" s="11" t="s">
        <v>74</v>
      </c>
      <c r="AY277" s="214" t="s">
        <v>153</v>
      </c>
    </row>
    <row r="278" spans="2:65" s="12" customFormat="1" ht="13.5">
      <c r="B278" s="215"/>
      <c r="C278" s="216"/>
      <c r="D278" s="206" t="s">
        <v>165</v>
      </c>
      <c r="E278" s="217" t="s">
        <v>30</v>
      </c>
      <c r="F278" s="218" t="s">
        <v>378</v>
      </c>
      <c r="G278" s="216"/>
      <c r="H278" s="219">
        <v>158</v>
      </c>
      <c r="I278" s="220"/>
      <c r="J278" s="216"/>
      <c r="K278" s="216"/>
      <c r="L278" s="221"/>
      <c r="M278" s="222"/>
      <c r="N278" s="223"/>
      <c r="O278" s="223"/>
      <c r="P278" s="223"/>
      <c r="Q278" s="223"/>
      <c r="R278" s="223"/>
      <c r="S278" s="223"/>
      <c r="T278" s="224"/>
      <c r="AT278" s="225" t="s">
        <v>165</v>
      </c>
      <c r="AU278" s="225" t="s">
        <v>163</v>
      </c>
      <c r="AV278" s="12" t="s">
        <v>84</v>
      </c>
      <c r="AW278" s="12" t="s">
        <v>37</v>
      </c>
      <c r="AX278" s="12" t="s">
        <v>82</v>
      </c>
      <c r="AY278" s="225" t="s">
        <v>153</v>
      </c>
    </row>
    <row r="279" spans="2:65" s="1" customFormat="1" ht="25.5" customHeight="1">
      <c r="B279" s="41"/>
      <c r="C279" s="192" t="s">
        <v>379</v>
      </c>
      <c r="D279" s="192" t="s">
        <v>157</v>
      </c>
      <c r="E279" s="193" t="s">
        <v>380</v>
      </c>
      <c r="F279" s="194" t="s">
        <v>381</v>
      </c>
      <c r="G279" s="195" t="s">
        <v>205</v>
      </c>
      <c r="H279" s="196">
        <v>191</v>
      </c>
      <c r="I279" s="197"/>
      <c r="J279" s="198">
        <f>ROUND(I279*H279,2)</f>
        <v>0</v>
      </c>
      <c r="K279" s="194" t="s">
        <v>161</v>
      </c>
      <c r="L279" s="61"/>
      <c r="M279" s="199" t="s">
        <v>30</v>
      </c>
      <c r="N279" s="200" t="s">
        <v>45</v>
      </c>
      <c r="O279" s="42"/>
      <c r="P279" s="201">
        <f>O279*H279</f>
        <v>0</v>
      </c>
      <c r="Q279" s="201">
        <v>0.29899999999999999</v>
      </c>
      <c r="R279" s="201">
        <f>Q279*H279</f>
        <v>57.108999999999995</v>
      </c>
      <c r="S279" s="201">
        <v>0</v>
      </c>
      <c r="T279" s="202">
        <f>S279*H279</f>
        <v>0</v>
      </c>
      <c r="AR279" s="24" t="s">
        <v>162</v>
      </c>
      <c r="AT279" s="24" t="s">
        <v>157</v>
      </c>
      <c r="AU279" s="24" t="s">
        <v>163</v>
      </c>
      <c r="AY279" s="24" t="s">
        <v>153</v>
      </c>
      <c r="BE279" s="203">
        <f>IF(N279="základní",J279,0)</f>
        <v>0</v>
      </c>
      <c r="BF279" s="203">
        <f>IF(N279="snížená",J279,0)</f>
        <v>0</v>
      </c>
      <c r="BG279" s="203">
        <f>IF(N279="zákl. přenesená",J279,0)</f>
        <v>0</v>
      </c>
      <c r="BH279" s="203">
        <f>IF(N279="sníž. přenesená",J279,0)</f>
        <v>0</v>
      </c>
      <c r="BI279" s="203">
        <f>IF(N279="nulová",J279,0)</f>
        <v>0</v>
      </c>
      <c r="BJ279" s="24" t="s">
        <v>82</v>
      </c>
      <c r="BK279" s="203">
        <f>ROUND(I279*H279,2)</f>
        <v>0</v>
      </c>
      <c r="BL279" s="24" t="s">
        <v>162</v>
      </c>
      <c r="BM279" s="24" t="s">
        <v>382</v>
      </c>
    </row>
    <row r="280" spans="2:65" s="11" customFormat="1" ht="13.5">
      <c r="B280" s="204"/>
      <c r="C280" s="205"/>
      <c r="D280" s="206" t="s">
        <v>165</v>
      </c>
      <c r="E280" s="207" t="s">
        <v>30</v>
      </c>
      <c r="F280" s="208" t="s">
        <v>383</v>
      </c>
      <c r="G280" s="205"/>
      <c r="H280" s="207" t="s">
        <v>30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165</v>
      </c>
      <c r="AU280" s="214" t="s">
        <v>163</v>
      </c>
      <c r="AV280" s="11" t="s">
        <v>82</v>
      </c>
      <c r="AW280" s="11" t="s">
        <v>37</v>
      </c>
      <c r="AX280" s="11" t="s">
        <v>74</v>
      </c>
      <c r="AY280" s="214" t="s">
        <v>153</v>
      </c>
    </row>
    <row r="281" spans="2:65" s="11" customFormat="1" ht="13.5">
      <c r="B281" s="204"/>
      <c r="C281" s="205"/>
      <c r="D281" s="206" t="s">
        <v>165</v>
      </c>
      <c r="E281" s="207" t="s">
        <v>30</v>
      </c>
      <c r="F281" s="208" t="s">
        <v>289</v>
      </c>
      <c r="G281" s="205"/>
      <c r="H281" s="207" t="s">
        <v>30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165</v>
      </c>
      <c r="AU281" s="214" t="s">
        <v>163</v>
      </c>
      <c r="AV281" s="11" t="s">
        <v>82</v>
      </c>
      <c r="AW281" s="11" t="s">
        <v>37</v>
      </c>
      <c r="AX281" s="11" t="s">
        <v>74</v>
      </c>
      <c r="AY281" s="214" t="s">
        <v>153</v>
      </c>
    </row>
    <row r="282" spans="2:65" s="12" customFormat="1" ht="13.5">
      <c r="B282" s="215"/>
      <c r="C282" s="216"/>
      <c r="D282" s="206" t="s">
        <v>165</v>
      </c>
      <c r="E282" s="217" t="s">
        <v>30</v>
      </c>
      <c r="F282" s="218" t="s">
        <v>353</v>
      </c>
      <c r="G282" s="216"/>
      <c r="H282" s="219">
        <v>110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165</v>
      </c>
      <c r="AU282" s="225" t="s">
        <v>163</v>
      </c>
      <c r="AV282" s="12" t="s">
        <v>84</v>
      </c>
      <c r="AW282" s="12" t="s">
        <v>37</v>
      </c>
      <c r="AX282" s="12" t="s">
        <v>74</v>
      </c>
      <c r="AY282" s="225" t="s">
        <v>153</v>
      </c>
    </row>
    <row r="283" spans="2:65" s="11" customFormat="1" ht="13.5">
      <c r="B283" s="204"/>
      <c r="C283" s="205"/>
      <c r="D283" s="206" t="s">
        <v>165</v>
      </c>
      <c r="E283" s="207" t="s">
        <v>30</v>
      </c>
      <c r="F283" s="208" t="s">
        <v>384</v>
      </c>
      <c r="G283" s="205"/>
      <c r="H283" s="207" t="s">
        <v>30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165</v>
      </c>
      <c r="AU283" s="214" t="s">
        <v>163</v>
      </c>
      <c r="AV283" s="11" t="s">
        <v>82</v>
      </c>
      <c r="AW283" s="11" t="s">
        <v>37</v>
      </c>
      <c r="AX283" s="11" t="s">
        <v>74</v>
      </c>
      <c r="AY283" s="214" t="s">
        <v>153</v>
      </c>
    </row>
    <row r="284" spans="2:65" s="12" customFormat="1" ht="13.5">
      <c r="B284" s="215"/>
      <c r="C284" s="216"/>
      <c r="D284" s="206" t="s">
        <v>165</v>
      </c>
      <c r="E284" s="217" t="s">
        <v>30</v>
      </c>
      <c r="F284" s="218" t="s">
        <v>360</v>
      </c>
      <c r="G284" s="216"/>
      <c r="H284" s="219">
        <v>81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165</v>
      </c>
      <c r="AU284" s="225" t="s">
        <v>163</v>
      </c>
      <c r="AV284" s="12" t="s">
        <v>84</v>
      </c>
      <c r="AW284" s="12" t="s">
        <v>37</v>
      </c>
      <c r="AX284" s="12" t="s">
        <v>74</v>
      </c>
      <c r="AY284" s="225" t="s">
        <v>153</v>
      </c>
    </row>
    <row r="285" spans="2:65" s="14" customFormat="1" ht="13.5">
      <c r="B285" s="237"/>
      <c r="C285" s="238"/>
      <c r="D285" s="206" t="s">
        <v>165</v>
      </c>
      <c r="E285" s="239" t="s">
        <v>30</v>
      </c>
      <c r="F285" s="240" t="s">
        <v>210</v>
      </c>
      <c r="G285" s="238"/>
      <c r="H285" s="241">
        <v>191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AT285" s="247" t="s">
        <v>165</v>
      </c>
      <c r="AU285" s="247" t="s">
        <v>163</v>
      </c>
      <c r="AV285" s="14" t="s">
        <v>162</v>
      </c>
      <c r="AW285" s="14" t="s">
        <v>37</v>
      </c>
      <c r="AX285" s="14" t="s">
        <v>82</v>
      </c>
      <c r="AY285" s="247" t="s">
        <v>153</v>
      </c>
    </row>
    <row r="286" spans="2:65" s="1" customFormat="1" ht="16.5" customHeight="1">
      <c r="B286" s="41"/>
      <c r="C286" s="192" t="s">
        <v>385</v>
      </c>
      <c r="D286" s="192" t="s">
        <v>157</v>
      </c>
      <c r="E286" s="193" t="s">
        <v>386</v>
      </c>
      <c r="F286" s="194" t="s">
        <v>387</v>
      </c>
      <c r="G286" s="195" t="s">
        <v>205</v>
      </c>
      <c r="H286" s="196">
        <v>275</v>
      </c>
      <c r="I286" s="197"/>
      <c r="J286" s="198">
        <f>ROUND(I286*H286,2)</f>
        <v>0</v>
      </c>
      <c r="K286" s="194" t="s">
        <v>30</v>
      </c>
      <c r="L286" s="61"/>
      <c r="M286" s="199" t="s">
        <v>30</v>
      </c>
      <c r="N286" s="200" t="s">
        <v>45</v>
      </c>
      <c r="O286" s="42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AR286" s="24" t="s">
        <v>162</v>
      </c>
      <c r="AT286" s="24" t="s">
        <v>157</v>
      </c>
      <c r="AU286" s="24" t="s">
        <v>163</v>
      </c>
      <c r="AY286" s="24" t="s">
        <v>153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4" t="s">
        <v>82</v>
      </c>
      <c r="BK286" s="203">
        <f>ROUND(I286*H286,2)</f>
        <v>0</v>
      </c>
      <c r="BL286" s="24" t="s">
        <v>162</v>
      </c>
      <c r="BM286" s="24" t="s">
        <v>388</v>
      </c>
    </row>
    <row r="287" spans="2:65" s="11" customFormat="1" ht="13.5">
      <c r="B287" s="204"/>
      <c r="C287" s="205"/>
      <c r="D287" s="206" t="s">
        <v>165</v>
      </c>
      <c r="E287" s="207" t="s">
        <v>30</v>
      </c>
      <c r="F287" s="208" t="s">
        <v>389</v>
      </c>
      <c r="G287" s="205"/>
      <c r="H287" s="207" t="s">
        <v>30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165</v>
      </c>
      <c r="AU287" s="214" t="s">
        <v>163</v>
      </c>
      <c r="AV287" s="11" t="s">
        <v>82</v>
      </c>
      <c r="AW287" s="11" t="s">
        <v>37</v>
      </c>
      <c r="AX287" s="11" t="s">
        <v>74</v>
      </c>
      <c r="AY287" s="214" t="s">
        <v>153</v>
      </c>
    </row>
    <row r="288" spans="2:65" s="12" customFormat="1" ht="13.5">
      <c r="B288" s="215"/>
      <c r="C288" s="216"/>
      <c r="D288" s="206" t="s">
        <v>165</v>
      </c>
      <c r="E288" s="217" t="s">
        <v>30</v>
      </c>
      <c r="F288" s="218" t="s">
        <v>390</v>
      </c>
      <c r="G288" s="216"/>
      <c r="H288" s="219">
        <v>275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165</v>
      </c>
      <c r="AU288" s="225" t="s">
        <v>163</v>
      </c>
      <c r="AV288" s="12" t="s">
        <v>84</v>
      </c>
      <c r="AW288" s="12" t="s">
        <v>37</v>
      </c>
      <c r="AX288" s="12" t="s">
        <v>82</v>
      </c>
      <c r="AY288" s="225" t="s">
        <v>153</v>
      </c>
    </row>
    <row r="289" spans="2:65" s="1" customFormat="1" ht="16.5" customHeight="1">
      <c r="B289" s="41"/>
      <c r="C289" s="192" t="s">
        <v>391</v>
      </c>
      <c r="D289" s="192" t="s">
        <v>157</v>
      </c>
      <c r="E289" s="193" t="s">
        <v>392</v>
      </c>
      <c r="F289" s="194" t="s">
        <v>387</v>
      </c>
      <c r="G289" s="195" t="s">
        <v>205</v>
      </c>
      <c r="H289" s="196">
        <v>24</v>
      </c>
      <c r="I289" s="197"/>
      <c r="J289" s="198">
        <f>ROUND(I289*H289,2)</f>
        <v>0</v>
      </c>
      <c r="K289" s="194" t="s">
        <v>30</v>
      </c>
      <c r="L289" s="61"/>
      <c r="M289" s="199" t="s">
        <v>30</v>
      </c>
      <c r="N289" s="200" t="s">
        <v>45</v>
      </c>
      <c r="O289" s="4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AR289" s="24" t="s">
        <v>162</v>
      </c>
      <c r="AT289" s="24" t="s">
        <v>157</v>
      </c>
      <c r="AU289" s="24" t="s">
        <v>163</v>
      </c>
      <c r="AY289" s="24" t="s">
        <v>153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82</v>
      </c>
      <c r="BK289" s="203">
        <f>ROUND(I289*H289,2)</f>
        <v>0</v>
      </c>
      <c r="BL289" s="24" t="s">
        <v>162</v>
      </c>
      <c r="BM289" s="24" t="s">
        <v>393</v>
      </c>
    </row>
    <row r="290" spans="2:65" s="11" customFormat="1" ht="13.5">
      <c r="B290" s="204"/>
      <c r="C290" s="205"/>
      <c r="D290" s="206" t="s">
        <v>165</v>
      </c>
      <c r="E290" s="207" t="s">
        <v>30</v>
      </c>
      <c r="F290" s="208" t="s">
        <v>394</v>
      </c>
      <c r="G290" s="205"/>
      <c r="H290" s="207" t="s">
        <v>30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165</v>
      </c>
      <c r="AU290" s="214" t="s">
        <v>163</v>
      </c>
      <c r="AV290" s="11" t="s">
        <v>82</v>
      </c>
      <c r="AW290" s="11" t="s">
        <v>37</v>
      </c>
      <c r="AX290" s="11" t="s">
        <v>74</v>
      </c>
      <c r="AY290" s="214" t="s">
        <v>153</v>
      </c>
    </row>
    <row r="291" spans="2:65" s="12" customFormat="1" ht="13.5">
      <c r="B291" s="215"/>
      <c r="C291" s="216"/>
      <c r="D291" s="206" t="s">
        <v>165</v>
      </c>
      <c r="E291" s="217" t="s">
        <v>30</v>
      </c>
      <c r="F291" s="218" t="s">
        <v>395</v>
      </c>
      <c r="G291" s="216"/>
      <c r="H291" s="219">
        <v>24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165</v>
      </c>
      <c r="AU291" s="225" t="s">
        <v>163</v>
      </c>
      <c r="AV291" s="12" t="s">
        <v>84</v>
      </c>
      <c r="AW291" s="12" t="s">
        <v>37</v>
      </c>
      <c r="AX291" s="12" t="s">
        <v>82</v>
      </c>
      <c r="AY291" s="225" t="s">
        <v>153</v>
      </c>
    </row>
    <row r="292" spans="2:65" s="1" customFormat="1" ht="25.5" customHeight="1">
      <c r="B292" s="41"/>
      <c r="C292" s="192" t="s">
        <v>396</v>
      </c>
      <c r="D292" s="192" t="s">
        <v>157</v>
      </c>
      <c r="E292" s="193" t="s">
        <v>397</v>
      </c>
      <c r="F292" s="194" t="s">
        <v>398</v>
      </c>
      <c r="G292" s="195" t="s">
        <v>205</v>
      </c>
      <c r="H292" s="196">
        <v>110</v>
      </c>
      <c r="I292" s="197"/>
      <c r="J292" s="198">
        <f>ROUND(I292*H292,2)</f>
        <v>0</v>
      </c>
      <c r="K292" s="194" t="s">
        <v>30</v>
      </c>
      <c r="L292" s="61"/>
      <c r="M292" s="199" t="s">
        <v>30</v>
      </c>
      <c r="N292" s="200" t="s">
        <v>45</v>
      </c>
      <c r="O292" s="42"/>
      <c r="P292" s="201">
        <f>O292*H292</f>
        <v>0</v>
      </c>
      <c r="Q292" s="201">
        <v>0.3</v>
      </c>
      <c r="R292" s="201">
        <f>Q292*H292</f>
        <v>33</v>
      </c>
      <c r="S292" s="201">
        <v>0.255</v>
      </c>
      <c r="T292" s="202">
        <f>S292*H292</f>
        <v>28.05</v>
      </c>
      <c r="AR292" s="24" t="s">
        <v>162</v>
      </c>
      <c r="AT292" s="24" t="s">
        <v>157</v>
      </c>
      <c r="AU292" s="24" t="s">
        <v>163</v>
      </c>
      <c r="AY292" s="24" t="s">
        <v>153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82</v>
      </c>
      <c r="BK292" s="203">
        <f>ROUND(I292*H292,2)</f>
        <v>0</v>
      </c>
      <c r="BL292" s="24" t="s">
        <v>162</v>
      </c>
      <c r="BM292" s="24" t="s">
        <v>399</v>
      </c>
    </row>
    <row r="293" spans="2:65" s="11" customFormat="1" ht="13.5">
      <c r="B293" s="204"/>
      <c r="C293" s="205"/>
      <c r="D293" s="206" t="s">
        <v>165</v>
      </c>
      <c r="E293" s="207" t="s">
        <v>30</v>
      </c>
      <c r="F293" s="208" t="s">
        <v>400</v>
      </c>
      <c r="G293" s="205"/>
      <c r="H293" s="207" t="s">
        <v>30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165</v>
      </c>
      <c r="AU293" s="214" t="s">
        <v>163</v>
      </c>
      <c r="AV293" s="11" t="s">
        <v>82</v>
      </c>
      <c r="AW293" s="11" t="s">
        <v>37</v>
      </c>
      <c r="AX293" s="11" t="s">
        <v>74</v>
      </c>
      <c r="AY293" s="214" t="s">
        <v>153</v>
      </c>
    </row>
    <row r="294" spans="2:65" s="12" customFormat="1" ht="13.5">
      <c r="B294" s="215"/>
      <c r="C294" s="216"/>
      <c r="D294" s="206" t="s">
        <v>165</v>
      </c>
      <c r="E294" s="217" t="s">
        <v>30</v>
      </c>
      <c r="F294" s="218" t="s">
        <v>401</v>
      </c>
      <c r="G294" s="216"/>
      <c r="H294" s="219">
        <v>110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165</v>
      </c>
      <c r="AU294" s="225" t="s">
        <v>163</v>
      </c>
      <c r="AV294" s="12" t="s">
        <v>84</v>
      </c>
      <c r="AW294" s="12" t="s">
        <v>37</v>
      </c>
      <c r="AX294" s="12" t="s">
        <v>82</v>
      </c>
      <c r="AY294" s="225" t="s">
        <v>153</v>
      </c>
    </row>
    <row r="295" spans="2:65" s="10" customFormat="1" ht="22.35" customHeight="1">
      <c r="B295" s="176"/>
      <c r="C295" s="177"/>
      <c r="D295" s="178" t="s">
        <v>73</v>
      </c>
      <c r="E295" s="190" t="s">
        <v>402</v>
      </c>
      <c r="F295" s="190" t="s">
        <v>403</v>
      </c>
      <c r="G295" s="177"/>
      <c r="H295" s="177"/>
      <c r="I295" s="180"/>
      <c r="J295" s="191">
        <f>BK295</f>
        <v>0</v>
      </c>
      <c r="K295" s="177"/>
      <c r="L295" s="182"/>
      <c r="M295" s="183"/>
      <c r="N295" s="184"/>
      <c r="O295" s="184"/>
      <c r="P295" s="185">
        <f>SUM(P296:P381)</f>
        <v>0</v>
      </c>
      <c r="Q295" s="184"/>
      <c r="R295" s="185">
        <f>SUM(R296:R381)</f>
        <v>8.6665934</v>
      </c>
      <c r="S295" s="184"/>
      <c r="T295" s="186">
        <f>SUM(T296:T381)</f>
        <v>0</v>
      </c>
      <c r="AR295" s="187" t="s">
        <v>82</v>
      </c>
      <c r="AT295" s="188" t="s">
        <v>73</v>
      </c>
      <c r="AU295" s="188" t="s">
        <v>84</v>
      </c>
      <c r="AY295" s="187" t="s">
        <v>153</v>
      </c>
      <c r="BK295" s="189">
        <f>SUM(BK296:BK381)</f>
        <v>0</v>
      </c>
    </row>
    <row r="296" spans="2:65" s="1" customFormat="1" ht="51" customHeight="1">
      <c r="B296" s="41"/>
      <c r="C296" s="192" t="s">
        <v>404</v>
      </c>
      <c r="D296" s="192" t="s">
        <v>157</v>
      </c>
      <c r="E296" s="193" t="s">
        <v>405</v>
      </c>
      <c r="F296" s="194" t="s">
        <v>406</v>
      </c>
      <c r="G296" s="195" t="s">
        <v>205</v>
      </c>
      <c r="H296" s="196">
        <v>138</v>
      </c>
      <c r="I296" s="197"/>
      <c r="J296" s="198">
        <f>ROUND(I296*H296,2)</f>
        <v>0</v>
      </c>
      <c r="K296" s="194" t="s">
        <v>30</v>
      </c>
      <c r="L296" s="61"/>
      <c r="M296" s="199" t="s">
        <v>30</v>
      </c>
      <c r="N296" s="200" t="s">
        <v>45</v>
      </c>
      <c r="O296" s="42"/>
      <c r="P296" s="201">
        <f>O296*H296</f>
        <v>0</v>
      </c>
      <c r="Q296" s="201">
        <v>2.7000000000000001E-3</v>
      </c>
      <c r="R296" s="201">
        <f>Q296*H296</f>
        <v>0.37260000000000004</v>
      </c>
      <c r="S296" s="201">
        <v>0</v>
      </c>
      <c r="T296" s="202">
        <f>S296*H296</f>
        <v>0</v>
      </c>
      <c r="AR296" s="24" t="s">
        <v>162</v>
      </c>
      <c r="AT296" s="24" t="s">
        <v>157</v>
      </c>
      <c r="AU296" s="24" t="s">
        <v>163</v>
      </c>
      <c r="AY296" s="24" t="s">
        <v>153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82</v>
      </c>
      <c r="BK296" s="203">
        <f>ROUND(I296*H296,2)</f>
        <v>0</v>
      </c>
      <c r="BL296" s="24" t="s">
        <v>162</v>
      </c>
      <c r="BM296" s="24" t="s">
        <v>407</v>
      </c>
    </row>
    <row r="297" spans="2:65" s="11" customFormat="1" ht="13.5">
      <c r="B297" s="204"/>
      <c r="C297" s="205"/>
      <c r="D297" s="206" t="s">
        <v>165</v>
      </c>
      <c r="E297" s="207" t="s">
        <v>30</v>
      </c>
      <c r="F297" s="208" t="s">
        <v>408</v>
      </c>
      <c r="G297" s="205"/>
      <c r="H297" s="207" t="s">
        <v>30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165</v>
      </c>
      <c r="AU297" s="214" t="s">
        <v>163</v>
      </c>
      <c r="AV297" s="11" t="s">
        <v>82</v>
      </c>
      <c r="AW297" s="11" t="s">
        <v>37</v>
      </c>
      <c r="AX297" s="11" t="s">
        <v>74</v>
      </c>
      <c r="AY297" s="214" t="s">
        <v>153</v>
      </c>
    </row>
    <row r="298" spans="2:65" s="11" customFormat="1" ht="13.5">
      <c r="B298" s="204"/>
      <c r="C298" s="205"/>
      <c r="D298" s="206" t="s">
        <v>165</v>
      </c>
      <c r="E298" s="207" t="s">
        <v>30</v>
      </c>
      <c r="F298" s="208" t="s">
        <v>409</v>
      </c>
      <c r="G298" s="205"/>
      <c r="H298" s="207" t="s">
        <v>30</v>
      </c>
      <c r="I298" s="209"/>
      <c r="J298" s="205"/>
      <c r="K298" s="205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165</v>
      </c>
      <c r="AU298" s="214" t="s">
        <v>163</v>
      </c>
      <c r="AV298" s="11" t="s">
        <v>82</v>
      </c>
      <c r="AW298" s="11" t="s">
        <v>37</v>
      </c>
      <c r="AX298" s="11" t="s">
        <v>74</v>
      </c>
      <c r="AY298" s="214" t="s">
        <v>153</v>
      </c>
    </row>
    <row r="299" spans="2:65" s="12" customFormat="1" ht="13.5">
      <c r="B299" s="215"/>
      <c r="C299" s="216"/>
      <c r="D299" s="206" t="s">
        <v>165</v>
      </c>
      <c r="E299" s="217" t="s">
        <v>30</v>
      </c>
      <c r="F299" s="218" t="s">
        <v>410</v>
      </c>
      <c r="G299" s="216"/>
      <c r="H299" s="219">
        <v>35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165</v>
      </c>
      <c r="AU299" s="225" t="s">
        <v>163</v>
      </c>
      <c r="AV299" s="12" t="s">
        <v>84</v>
      </c>
      <c r="AW299" s="12" t="s">
        <v>37</v>
      </c>
      <c r="AX299" s="12" t="s">
        <v>74</v>
      </c>
      <c r="AY299" s="225" t="s">
        <v>153</v>
      </c>
    </row>
    <row r="300" spans="2:65" s="11" customFormat="1" ht="13.5">
      <c r="B300" s="204"/>
      <c r="C300" s="205"/>
      <c r="D300" s="206" t="s">
        <v>165</v>
      </c>
      <c r="E300" s="207" t="s">
        <v>30</v>
      </c>
      <c r="F300" s="208" t="s">
        <v>411</v>
      </c>
      <c r="G300" s="205"/>
      <c r="H300" s="207" t="s">
        <v>30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165</v>
      </c>
      <c r="AU300" s="214" t="s">
        <v>163</v>
      </c>
      <c r="AV300" s="11" t="s">
        <v>82</v>
      </c>
      <c r="AW300" s="11" t="s">
        <v>37</v>
      </c>
      <c r="AX300" s="11" t="s">
        <v>74</v>
      </c>
      <c r="AY300" s="214" t="s">
        <v>153</v>
      </c>
    </row>
    <row r="301" spans="2:65" s="11" customFormat="1" ht="13.5">
      <c r="B301" s="204"/>
      <c r="C301" s="205"/>
      <c r="D301" s="206" t="s">
        <v>165</v>
      </c>
      <c r="E301" s="207" t="s">
        <v>30</v>
      </c>
      <c r="F301" s="208" t="s">
        <v>412</v>
      </c>
      <c r="G301" s="205"/>
      <c r="H301" s="207" t="s">
        <v>30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165</v>
      </c>
      <c r="AU301" s="214" t="s">
        <v>163</v>
      </c>
      <c r="AV301" s="11" t="s">
        <v>82</v>
      </c>
      <c r="AW301" s="11" t="s">
        <v>37</v>
      </c>
      <c r="AX301" s="11" t="s">
        <v>74</v>
      </c>
      <c r="AY301" s="214" t="s">
        <v>153</v>
      </c>
    </row>
    <row r="302" spans="2:65" s="12" customFormat="1" ht="13.5">
      <c r="B302" s="215"/>
      <c r="C302" s="216"/>
      <c r="D302" s="206" t="s">
        <v>165</v>
      </c>
      <c r="E302" s="217" t="s">
        <v>30</v>
      </c>
      <c r="F302" s="218" t="s">
        <v>413</v>
      </c>
      <c r="G302" s="216"/>
      <c r="H302" s="219">
        <v>21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165</v>
      </c>
      <c r="AU302" s="225" t="s">
        <v>163</v>
      </c>
      <c r="AV302" s="12" t="s">
        <v>84</v>
      </c>
      <c r="AW302" s="12" t="s">
        <v>37</v>
      </c>
      <c r="AX302" s="12" t="s">
        <v>74</v>
      </c>
      <c r="AY302" s="225" t="s">
        <v>153</v>
      </c>
    </row>
    <row r="303" spans="2:65" s="11" customFormat="1" ht="13.5">
      <c r="B303" s="204"/>
      <c r="C303" s="205"/>
      <c r="D303" s="206" t="s">
        <v>165</v>
      </c>
      <c r="E303" s="207" t="s">
        <v>30</v>
      </c>
      <c r="F303" s="208" t="s">
        <v>414</v>
      </c>
      <c r="G303" s="205"/>
      <c r="H303" s="207" t="s">
        <v>30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165</v>
      </c>
      <c r="AU303" s="214" t="s">
        <v>163</v>
      </c>
      <c r="AV303" s="11" t="s">
        <v>82</v>
      </c>
      <c r="AW303" s="11" t="s">
        <v>37</v>
      </c>
      <c r="AX303" s="11" t="s">
        <v>74</v>
      </c>
      <c r="AY303" s="214" t="s">
        <v>153</v>
      </c>
    </row>
    <row r="304" spans="2:65" s="11" customFormat="1" ht="13.5">
      <c r="B304" s="204"/>
      <c r="C304" s="205"/>
      <c r="D304" s="206" t="s">
        <v>165</v>
      </c>
      <c r="E304" s="207" t="s">
        <v>30</v>
      </c>
      <c r="F304" s="208" t="s">
        <v>415</v>
      </c>
      <c r="G304" s="205"/>
      <c r="H304" s="207" t="s">
        <v>30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165</v>
      </c>
      <c r="AU304" s="214" t="s">
        <v>163</v>
      </c>
      <c r="AV304" s="11" t="s">
        <v>82</v>
      </c>
      <c r="AW304" s="11" t="s">
        <v>37</v>
      </c>
      <c r="AX304" s="11" t="s">
        <v>74</v>
      </c>
      <c r="AY304" s="214" t="s">
        <v>153</v>
      </c>
    </row>
    <row r="305" spans="2:65" s="12" customFormat="1" ht="13.5">
      <c r="B305" s="215"/>
      <c r="C305" s="216"/>
      <c r="D305" s="206" t="s">
        <v>165</v>
      </c>
      <c r="E305" s="217" t="s">
        <v>30</v>
      </c>
      <c r="F305" s="218" t="s">
        <v>416</v>
      </c>
      <c r="G305" s="216"/>
      <c r="H305" s="219">
        <v>71</v>
      </c>
      <c r="I305" s="220"/>
      <c r="J305" s="216"/>
      <c r="K305" s="216"/>
      <c r="L305" s="221"/>
      <c r="M305" s="222"/>
      <c r="N305" s="223"/>
      <c r="O305" s="223"/>
      <c r="P305" s="223"/>
      <c r="Q305" s="223"/>
      <c r="R305" s="223"/>
      <c r="S305" s="223"/>
      <c r="T305" s="224"/>
      <c r="AT305" s="225" t="s">
        <v>165</v>
      </c>
      <c r="AU305" s="225" t="s">
        <v>163</v>
      </c>
      <c r="AV305" s="12" t="s">
        <v>84</v>
      </c>
      <c r="AW305" s="12" t="s">
        <v>37</v>
      </c>
      <c r="AX305" s="12" t="s">
        <v>74</v>
      </c>
      <c r="AY305" s="225" t="s">
        <v>153</v>
      </c>
    </row>
    <row r="306" spans="2:65" s="11" customFormat="1" ht="13.5">
      <c r="B306" s="204"/>
      <c r="C306" s="205"/>
      <c r="D306" s="206" t="s">
        <v>165</v>
      </c>
      <c r="E306" s="207" t="s">
        <v>30</v>
      </c>
      <c r="F306" s="208" t="s">
        <v>417</v>
      </c>
      <c r="G306" s="205"/>
      <c r="H306" s="207" t="s">
        <v>30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165</v>
      </c>
      <c r="AU306" s="214" t="s">
        <v>163</v>
      </c>
      <c r="AV306" s="11" t="s">
        <v>82</v>
      </c>
      <c r="AW306" s="11" t="s">
        <v>37</v>
      </c>
      <c r="AX306" s="11" t="s">
        <v>74</v>
      </c>
      <c r="AY306" s="214" t="s">
        <v>153</v>
      </c>
    </row>
    <row r="307" spans="2:65" s="11" customFormat="1" ht="13.5">
      <c r="B307" s="204"/>
      <c r="C307" s="205"/>
      <c r="D307" s="206" t="s">
        <v>165</v>
      </c>
      <c r="E307" s="207" t="s">
        <v>30</v>
      </c>
      <c r="F307" s="208" t="s">
        <v>418</v>
      </c>
      <c r="G307" s="205"/>
      <c r="H307" s="207" t="s">
        <v>30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165</v>
      </c>
      <c r="AU307" s="214" t="s">
        <v>163</v>
      </c>
      <c r="AV307" s="11" t="s">
        <v>82</v>
      </c>
      <c r="AW307" s="11" t="s">
        <v>37</v>
      </c>
      <c r="AX307" s="11" t="s">
        <v>74</v>
      </c>
      <c r="AY307" s="214" t="s">
        <v>153</v>
      </c>
    </row>
    <row r="308" spans="2:65" s="12" customFormat="1" ht="13.5">
      <c r="B308" s="215"/>
      <c r="C308" s="216"/>
      <c r="D308" s="206" t="s">
        <v>165</v>
      </c>
      <c r="E308" s="217" t="s">
        <v>30</v>
      </c>
      <c r="F308" s="218" t="s">
        <v>419</v>
      </c>
      <c r="G308" s="216"/>
      <c r="H308" s="219">
        <v>11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AT308" s="225" t="s">
        <v>165</v>
      </c>
      <c r="AU308" s="225" t="s">
        <v>163</v>
      </c>
      <c r="AV308" s="12" t="s">
        <v>84</v>
      </c>
      <c r="AW308" s="12" t="s">
        <v>37</v>
      </c>
      <c r="AX308" s="12" t="s">
        <v>74</v>
      </c>
      <c r="AY308" s="225" t="s">
        <v>153</v>
      </c>
    </row>
    <row r="309" spans="2:65" s="14" customFormat="1" ht="13.5">
      <c r="B309" s="237"/>
      <c r="C309" s="238"/>
      <c r="D309" s="206" t="s">
        <v>165</v>
      </c>
      <c r="E309" s="239" t="s">
        <v>30</v>
      </c>
      <c r="F309" s="240" t="s">
        <v>210</v>
      </c>
      <c r="G309" s="238"/>
      <c r="H309" s="241">
        <v>138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165</v>
      </c>
      <c r="AU309" s="247" t="s">
        <v>163</v>
      </c>
      <c r="AV309" s="14" t="s">
        <v>162</v>
      </c>
      <c r="AW309" s="14" t="s">
        <v>37</v>
      </c>
      <c r="AX309" s="14" t="s">
        <v>82</v>
      </c>
      <c r="AY309" s="247" t="s">
        <v>153</v>
      </c>
    </row>
    <row r="310" spans="2:65" s="1" customFormat="1" ht="51" customHeight="1">
      <c r="B310" s="41"/>
      <c r="C310" s="192" t="s">
        <v>420</v>
      </c>
      <c r="D310" s="192" t="s">
        <v>157</v>
      </c>
      <c r="E310" s="193" t="s">
        <v>421</v>
      </c>
      <c r="F310" s="194" t="s">
        <v>422</v>
      </c>
      <c r="G310" s="195" t="s">
        <v>205</v>
      </c>
      <c r="H310" s="196">
        <v>138</v>
      </c>
      <c r="I310" s="197"/>
      <c r="J310" s="198">
        <f>ROUND(I310*H310,2)</f>
        <v>0</v>
      </c>
      <c r="K310" s="194" t="s">
        <v>30</v>
      </c>
      <c r="L310" s="61"/>
      <c r="M310" s="199" t="s">
        <v>30</v>
      </c>
      <c r="N310" s="200" t="s">
        <v>45</v>
      </c>
      <c r="O310" s="42"/>
      <c r="P310" s="201">
        <f>O310*H310</f>
        <v>0</v>
      </c>
      <c r="Q310" s="201">
        <v>2.0480000000000002E-2</v>
      </c>
      <c r="R310" s="201">
        <f>Q310*H310</f>
        <v>2.8262400000000003</v>
      </c>
      <c r="S310" s="201">
        <v>0</v>
      </c>
      <c r="T310" s="202">
        <f>S310*H310</f>
        <v>0</v>
      </c>
      <c r="AR310" s="24" t="s">
        <v>162</v>
      </c>
      <c r="AT310" s="24" t="s">
        <v>157</v>
      </c>
      <c r="AU310" s="24" t="s">
        <v>163</v>
      </c>
      <c r="AY310" s="24" t="s">
        <v>153</v>
      </c>
      <c r="BE310" s="203">
        <f>IF(N310="základní",J310,0)</f>
        <v>0</v>
      </c>
      <c r="BF310" s="203">
        <f>IF(N310="snížená",J310,0)</f>
        <v>0</v>
      </c>
      <c r="BG310" s="203">
        <f>IF(N310="zákl. přenesená",J310,0)</f>
        <v>0</v>
      </c>
      <c r="BH310" s="203">
        <f>IF(N310="sníž. přenesená",J310,0)</f>
        <v>0</v>
      </c>
      <c r="BI310" s="203">
        <f>IF(N310="nulová",J310,0)</f>
        <v>0</v>
      </c>
      <c r="BJ310" s="24" t="s">
        <v>82</v>
      </c>
      <c r="BK310" s="203">
        <f>ROUND(I310*H310,2)</f>
        <v>0</v>
      </c>
      <c r="BL310" s="24" t="s">
        <v>162</v>
      </c>
      <c r="BM310" s="24" t="s">
        <v>423</v>
      </c>
    </row>
    <row r="311" spans="2:65" s="11" customFormat="1" ht="13.5">
      <c r="B311" s="204"/>
      <c r="C311" s="205"/>
      <c r="D311" s="206" t="s">
        <v>165</v>
      </c>
      <c r="E311" s="207" t="s">
        <v>30</v>
      </c>
      <c r="F311" s="208" t="s">
        <v>424</v>
      </c>
      <c r="G311" s="205"/>
      <c r="H311" s="207" t="s">
        <v>30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165</v>
      </c>
      <c r="AU311" s="214" t="s">
        <v>163</v>
      </c>
      <c r="AV311" s="11" t="s">
        <v>82</v>
      </c>
      <c r="AW311" s="11" t="s">
        <v>37</v>
      </c>
      <c r="AX311" s="11" t="s">
        <v>74</v>
      </c>
      <c r="AY311" s="214" t="s">
        <v>153</v>
      </c>
    </row>
    <row r="312" spans="2:65" s="12" customFormat="1" ht="13.5">
      <c r="B312" s="215"/>
      <c r="C312" s="216"/>
      <c r="D312" s="206" t="s">
        <v>165</v>
      </c>
      <c r="E312" s="217" t="s">
        <v>30</v>
      </c>
      <c r="F312" s="218" t="s">
        <v>425</v>
      </c>
      <c r="G312" s="216"/>
      <c r="H312" s="219">
        <v>138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165</v>
      </c>
      <c r="AU312" s="225" t="s">
        <v>163</v>
      </c>
      <c r="AV312" s="12" t="s">
        <v>84</v>
      </c>
      <c r="AW312" s="12" t="s">
        <v>37</v>
      </c>
      <c r="AX312" s="12" t="s">
        <v>82</v>
      </c>
      <c r="AY312" s="225" t="s">
        <v>153</v>
      </c>
    </row>
    <row r="313" spans="2:65" s="1" customFormat="1" ht="38.25" customHeight="1">
      <c r="B313" s="41"/>
      <c r="C313" s="192" t="s">
        <v>426</v>
      </c>
      <c r="D313" s="192" t="s">
        <v>157</v>
      </c>
      <c r="E313" s="193" t="s">
        <v>427</v>
      </c>
      <c r="F313" s="194" t="s">
        <v>428</v>
      </c>
      <c r="G313" s="195" t="s">
        <v>205</v>
      </c>
      <c r="H313" s="196">
        <v>138</v>
      </c>
      <c r="I313" s="197"/>
      <c r="J313" s="198">
        <f>ROUND(I313*H313,2)</f>
        <v>0</v>
      </c>
      <c r="K313" s="194" t="s">
        <v>161</v>
      </c>
      <c r="L313" s="61"/>
      <c r="M313" s="199" t="s">
        <v>30</v>
      </c>
      <c r="N313" s="200" t="s">
        <v>45</v>
      </c>
      <c r="O313" s="42"/>
      <c r="P313" s="201">
        <f>O313*H313</f>
        <v>0</v>
      </c>
      <c r="Q313" s="201">
        <v>7.9000000000000008E-3</v>
      </c>
      <c r="R313" s="201">
        <f>Q313*H313</f>
        <v>1.0902000000000001</v>
      </c>
      <c r="S313" s="201">
        <v>0</v>
      </c>
      <c r="T313" s="202">
        <f>S313*H313</f>
        <v>0</v>
      </c>
      <c r="AR313" s="24" t="s">
        <v>162</v>
      </c>
      <c r="AT313" s="24" t="s">
        <v>157</v>
      </c>
      <c r="AU313" s="24" t="s">
        <v>163</v>
      </c>
      <c r="AY313" s="24" t="s">
        <v>153</v>
      </c>
      <c r="BE313" s="203">
        <f>IF(N313="základní",J313,0)</f>
        <v>0</v>
      </c>
      <c r="BF313" s="203">
        <f>IF(N313="snížená",J313,0)</f>
        <v>0</v>
      </c>
      <c r="BG313" s="203">
        <f>IF(N313="zákl. přenesená",J313,0)</f>
        <v>0</v>
      </c>
      <c r="BH313" s="203">
        <f>IF(N313="sníž. přenesená",J313,0)</f>
        <v>0</v>
      </c>
      <c r="BI313" s="203">
        <f>IF(N313="nulová",J313,0)</f>
        <v>0</v>
      </c>
      <c r="BJ313" s="24" t="s">
        <v>82</v>
      </c>
      <c r="BK313" s="203">
        <f>ROUND(I313*H313,2)</f>
        <v>0</v>
      </c>
      <c r="BL313" s="24" t="s">
        <v>162</v>
      </c>
      <c r="BM313" s="24" t="s">
        <v>429</v>
      </c>
    </row>
    <row r="314" spans="2:65" s="11" customFormat="1" ht="13.5">
      <c r="B314" s="204"/>
      <c r="C314" s="205"/>
      <c r="D314" s="206" t="s">
        <v>165</v>
      </c>
      <c r="E314" s="207" t="s">
        <v>30</v>
      </c>
      <c r="F314" s="208" t="s">
        <v>430</v>
      </c>
      <c r="G314" s="205"/>
      <c r="H314" s="207" t="s">
        <v>30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165</v>
      </c>
      <c r="AU314" s="214" t="s">
        <v>163</v>
      </c>
      <c r="AV314" s="11" t="s">
        <v>82</v>
      </c>
      <c r="AW314" s="11" t="s">
        <v>37</v>
      </c>
      <c r="AX314" s="11" t="s">
        <v>74</v>
      </c>
      <c r="AY314" s="214" t="s">
        <v>153</v>
      </c>
    </row>
    <row r="315" spans="2:65" s="11" customFormat="1" ht="13.5">
      <c r="B315" s="204"/>
      <c r="C315" s="205"/>
      <c r="D315" s="206" t="s">
        <v>165</v>
      </c>
      <c r="E315" s="207" t="s">
        <v>30</v>
      </c>
      <c r="F315" s="208" t="s">
        <v>431</v>
      </c>
      <c r="G315" s="205"/>
      <c r="H315" s="207" t="s">
        <v>30</v>
      </c>
      <c r="I315" s="209"/>
      <c r="J315" s="205"/>
      <c r="K315" s="205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165</v>
      </c>
      <c r="AU315" s="214" t="s">
        <v>163</v>
      </c>
      <c r="AV315" s="11" t="s">
        <v>82</v>
      </c>
      <c r="AW315" s="11" t="s">
        <v>37</v>
      </c>
      <c r="AX315" s="11" t="s">
        <v>74</v>
      </c>
      <c r="AY315" s="214" t="s">
        <v>153</v>
      </c>
    </row>
    <row r="316" spans="2:65" s="12" customFormat="1" ht="13.5">
      <c r="B316" s="215"/>
      <c r="C316" s="216"/>
      <c r="D316" s="206" t="s">
        <v>165</v>
      </c>
      <c r="E316" s="217" t="s">
        <v>30</v>
      </c>
      <c r="F316" s="218" t="s">
        <v>425</v>
      </c>
      <c r="G316" s="216"/>
      <c r="H316" s="219">
        <v>138</v>
      </c>
      <c r="I316" s="220"/>
      <c r="J316" s="216"/>
      <c r="K316" s="216"/>
      <c r="L316" s="221"/>
      <c r="M316" s="222"/>
      <c r="N316" s="223"/>
      <c r="O316" s="223"/>
      <c r="P316" s="223"/>
      <c r="Q316" s="223"/>
      <c r="R316" s="223"/>
      <c r="S316" s="223"/>
      <c r="T316" s="224"/>
      <c r="AT316" s="225" t="s">
        <v>165</v>
      </c>
      <c r="AU316" s="225" t="s">
        <v>163</v>
      </c>
      <c r="AV316" s="12" t="s">
        <v>84</v>
      </c>
      <c r="AW316" s="12" t="s">
        <v>37</v>
      </c>
      <c r="AX316" s="12" t="s">
        <v>82</v>
      </c>
      <c r="AY316" s="225" t="s">
        <v>153</v>
      </c>
    </row>
    <row r="317" spans="2:65" s="1" customFormat="1" ht="25.5" customHeight="1">
      <c r="B317" s="41"/>
      <c r="C317" s="192" t="s">
        <v>432</v>
      </c>
      <c r="D317" s="192" t="s">
        <v>157</v>
      </c>
      <c r="E317" s="193" t="s">
        <v>433</v>
      </c>
      <c r="F317" s="194" t="s">
        <v>434</v>
      </c>
      <c r="G317" s="195" t="s">
        <v>205</v>
      </c>
      <c r="H317" s="196">
        <v>146</v>
      </c>
      <c r="I317" s="197"/>
      <c r="J317" s="198">
        <f>ROUND(I317*H317,2)</f>
        <v>0</v>
      </c>
      <c r="K317" s="194" t="s">
        <v>161</v>
      </c>
      <c r="L317" s="61"/>
      <c r="M317" s="199" t="s">
        <v>30</v>
      </c>
      <c r="N317" s="200" t="s">
        <v>45</v>
      </c>
      <c r="O317" s="42"/>
      <c r="P317" s="201">
        <f>O317*H317</f>
        <v>0</v>
      </c>
      <c r="Q317" s="201">
        <v>8.2500000000000004E-3</v>
      </c>
      <c r="R317" s="201">
        <f>Q317*H317</f>
        <v>1.2045000000000001</v>
      </c>
      <c r="S317" s="201">
        <v>0</v>
      </c>
      <c r="T317" s="202">
        <f>S317*H317</f>
        <v>0</v>
      </c>
      <c r="AR317" s="24" t="s">
        <v>162</v>
      </c>
      <c r="AT317" s="24" t="s">
        <v>157</v>
      </c>
      <c r="AU317" s="24" t="s">
        <v>163</v>
      </c>
      <c r="AY317" s="24" t="s">
        <v>153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82</v>
      </c>
      <c r="BK317" s="203">
        <f>ROUND(I317*H317,2)</f>
        <v>0</v>
      </c>
      <c r="BL317" s="24" t="s">
        <v>162</v>
      </c>
      <c r="BM317" s="24" t="s">
        <v>435</v>
      </c>
    </row>
    <row r="318" spans="2:65" s="11" customFormat="1" ht="13.5">
      <c r="B318" s="204"/>
      <c r="C318" s="205"/>
      <c r="D318" s="206" t="s">
        <v>165</v>
      </c>
      <c r="E318" s="207" t="s">
        <v>30</v>
      </c>
      <c r="F318" s="208" t="s">
        <v>436</v>
      </c>
      <c r="G318" s="205"/>
      <c r="H318" s="207" t="s">
        <v>30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165</v>
      </c>
      <c r="AU318" s="214" t="s">
        <v>163</v>
      </c>
      <c r="AV318" s="11" t="s">
        <v>82</v>
      </c>
      <c r="AW318" s="11" t="s">
        <v>37</v>
      </c>
      <c r="AX318" s="11" t="s">
        <v>74</v>
      </c>
      <c r="AY318" s="214" t="s">
        <v>153</v>
      </c>
    </row>
    <row r="319" spans="2:65" s="11" customFormat="1" ht="13.5">
      <c r="B319" s="204"/>
      <c r="C319" s="205"/>
      <c r="D319" s="206" t="s">
        <v>165</v>
      </c>
      <c r="E319" s="207" t="s">
        <v>30</v>
      </c>
      <c r="F319" s="208" t="s">
        <v>437</v>
      </c>
      <c r="G319" s="205"/>
      <c r="H319" s="207" t="s">
        <v>30</v>
      </c>
      <c r="I319" s="209"/>
      <c r="J319" s="205"/>
      <c r="K319" s="205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165</v>
      </c>
      <c r="AU319" s="214" t="s">
        <v>163</v>
      </c>
      <c r="AV319" s="11" t="s">
        <v>82</v>
      </c>
      <c r="AW319" s="11" t="s">
        <v>37</v>
      </c>
      <c r="AX319" s="11" t="s">
        <v>74</v>
      </c>
      <c r="AY319" s="214" t="s">
        <v>153</v>
      </c>
    </row>
    <row r="320" spans="2:65" s="11" customFormat="1" ht="13.5">
      <c r="B320" s="204"/>
      <c r="C320" s="205"/>
      <c r="D320" s="206" t="s">
        <v>165</v>
      </c>
      <c r="E320" s="207" t="s">
        <v>30</v>
      </c>
      <c r="F320" s="208" t="s">
        <v>438</v>
      </c>
      <c r="G320" s="205"/>
      <c r="H320" s="207" t="s">
        <v>30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165</v>
      </c>
      <c r="AU320" s="214" t="s">
        <v>163</v>
      </c>
      <c r="AV320" s="11" t="s">
        <v>82</v>
      </c>
      <c r="AW320" s="11" t="s">
        <v>37</v>
      </c>
      <c r="AX320" s="11" t="s">
        <v>74</v>
      </c>
      <c r="AY320" s="214" t="s">
        <v>153</v>
      </c>
    </row>
    <row r="321" spans="2:51" s="11" customFormat="1" ht="13.5">
      <c r="B321" s="204"/>
      <c r="C321" s="205"/>
      <c r="D321" s="206" t="s">
        <v>165</v>
      </c>
      <c r="E321" s="207" t="s">
        <v>30</v>
      </c>
      <c r="F321" s="208" t="s">
        <v>439</v>
      </c>
      <c r="G321" s="205"/>
      <c r="H321" s="207" t="s">
        <v>30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165</v>
      </c>
      <c r="AU321" s="214" t="s">
        <v>163</v>
      </c>
      <c r="AV321" s="11" t="s">
        <v>82</v>
      </c>
      <c r="AW321" s="11" t="s">
        <v>37</v>
      </c>
      <c r="AX321" s="11" t="s">
        <v>74</v>
      </c>
      <c r="AY321" s="214" t="s">
        <v>153</v>
      </c>
    </row>
    <row r="322" spans="2:51" s="11" customFormat="1" ht="13.5">
      <c r="B322" s="204"/>
      <c r="C322" s="205"/>
      <c r="D322" s="206" t="s">
        <v>165</v>
      </c>
      <c r="E322" s="207" t="s">
        <v>30</v>
      </c>
      <c r="F322" s="208" t="s">
        <v>408</v>
      </c>
      <c r="G322" s="205"/>
      <c r="H322" s="207" t="s">
        <v>30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165</v>
      </c>
      <c r="AU322" s="214" t="s">
        <v>163</v>
      </c>
      <c r="AV322" s="11" t="s">
        <v>82</v>
      </c>
      <c r="AW322" s="11" t="s">
        <v>37</v>
      </c>
      <c r="AX322" s="11" t="s">
        <v>74</v>
      </c>
      <c r="AY322" s="214" t="s">
        <v>153</v>
      </c>
    </row>
    <row r="323" spans="2:51" s="12" customFormat="1" ht="13.5">
      <c r="B323" s="215"/>
      <c r="C323" s="216"/>
      <c r="D323" s="206" t="s">
        <v>165</v>
      </c>
      <c r="E323" s="217" t="s">
        <v>30</v>
      </c>
      <c r="F323" s="218" t="s">
        <v>440</v>
      </c>
      <c r="G323" s="216"/>
      <c r="H323" s="219">
        <v>23.105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165</v>
      </c>
      <c r="AU323" s="225" t="s">
        <v>163</v>
      </c>
      <c r="AV323" s="12" t="s">
        <v>84</v>
      </c>
      <c r="AW323" s="12" t="s">
        <v>37</v>
      </c>
      <c r="AX323" s="12" t="s">
        <v>74</v>
      </c>
      <c r="AY323" s="225" t="s">
        <v>153</v>
      </c>
    </row>
    <row r="324" spans="2:51" s="12" customFormat="1" ht="13.5">
      <c r="B324" s="215"/>
      <c r="C324" s="216"/>
      <c r="D324" s="206" t="s">
        <v>165</v>
      </c>
      <c r="E324" s="217" t="s">
        <v>30</v>
      </c>
      <c r="F324" s="218" t="s">
        <v>441</v>
      </c>
      <c r="G324" s="216"/>
      <c r="H324" s="219">
        <v>10.38</v>
      </c>
      <c r="I324" s="220"/>
      <c r="J324" s="216"/>
      <c r="K324" s="216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165</v>
      </c>
      <c r="AU324" s="225" t="s">
        <v>163</v>
      </c>
      <c r="AV324" s="12" t="s">
        <v>84</v>
      </c>
      <c r="AW324" s="12" t="s">
        <v>37</v>
      </c>
      <c r="AX324" s="12" t="s">
        <v>74</v>
      </c>
      <c r="AY324" s="225" t="s">
        <v>153</v>
      </c>
    </row>
    <row r="325" spans="2:51" s="12" customFormat="1" ht="13.5">
      <c r="B325" s="215"/>
      <c r="C325" s="216"/>
      <c r="D325" s="206" t="s">
        <v>165</v>
      </c>
      <c r="E325" s="217" t="s">
        <v>30</v>
      </c>
      <c r="F325" s="218" t="s">
        <v>442</v>
      </c>
      <c r="G325" s="216"/>
      <c r="H325" s="219">
        <v>3.5150000000000001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165</v>
      </c>
      <c r="AU325" s="225" t="s">
        <v>163</v>
      </c>
      <c r="AV325" s="12" t="s">
        <v>84</v>
      </c>
      <c r="AW325" s="12" t="s">
        <v>37</v>
      </c>
      <c r="AX325" s="12" t="s">
        <v>74</v>
      </c>
      <c r="AY325" s="225" t="s">
        <v>153</v>
      </c>
    </row>
    <row r="326" spans="2:51" s="13" customFormat="1" ht="13.5">
      <c r="B326" s="226"/>
      <c r="C326" s="227"/>
      <c r="D326" s="206" t="s">
        <v>165</v>
      </c>
      <c r="E326" s="228" t="s">
        <v>30</v>
      </c>
      <c r="F326" s="229" t="s">
        <v>233</v>
      </c>
      <c r="G326" s="227"/>
      <c r="H326" s="230">
        <v>37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AT326" s="236" t="s">
        <v>165</v>
      </c>
      <c r="AU326" s="236" t="s">
        <v>163</v>
      </c>
      <c r="AV326" s="13" t="s">
        <v>163</v>
      </c>
      <c r="AW326" s="13" t="s">
        <v>37</v>
      </c>
      <c r="AX326" s="13" t="s">
        <v>74</v>
      </c>
      <c r="AY326" s="236" t="s">
        <v>153</v>
      </c>
    </row>
    <row r="327" spans="2:51" s="11" customFormat="1" ht="13.5">
      <c r="B327" s="204"/>
      <c r="C327" s="205"/>
      <c r="D327" s="206" t="s">
        <v>165</v>
      </c>
      <c r="E327" s="207" t="s">
        <v>30</v>
      </c>
      <c r="F327" s="208" t="s">
        <v>411</v>
      </c>
      <c r="G327" s="205"/>
      <c r="H327" s="207" t="s">
        <v>30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165</v>
      </c>
      <c r="AU327" s="214" t="s">
        <v>163</v>
      </c>
      <c r="AV327" s="11" t="s">
        <v>82</v>
      </c>
      <c r="AW327" s="11" t="s">
        <v>37</v>
      </c>
      <c r="AX327" s="11" t="s">
        <v>74</v>
      </c>
      <c r="AY327" s="214" t="s">
        <v>153</v>
      </c>
    </row>
    <row r="328" spans="2:51" s="12" customFormat="1" ht="13.5">
      <c r="B328" s="215"/>
      <c r="C328" s="216"/>
      <c r="D328" s="206" t="s">
        <v>165</v>
      </c>
      <c r="E328" s="217" t="s">
        <v>30</v>
      </c>
      <c r="F328" s="218" t="s">
        <v>443</v>
      </c>
      <c r="G328" s="216"/>
      <c r="H328" s="219">
        <v>7.43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165</v>
      </c>
      <c r="AU328" s="225" t="s">
        <v>163</v>
      </c>
      <c r="AV328" s="12" t="s">
        <v>84</v>
      </c>
      <c r="AW328" s="12" t="s">
        <v>37</v>
      </c>
      <c r="AX328" s="12" t="s">
        <v>74</v>
      </c>
      <c r="AY328" s="225" t="s">
        <v>153</v>
      </c>
    </row>
    <row r="329" spans="2:51" s="12" customFormat="1" ht="13.5">
      <c r="B329" s="215"/>
      <c r="C329" s="216"/>
      <c r="D329" s="206" t="s">
        <v>165</v>
      </c>
      <c r="E329" s="217" t="s">
        <v>30</v>
      </c>
      <c r="F329" s="218" t="s">
        <v>444</v>
      </c>
      <c r="G329" s="216"/>
      <c r="H329" s="219">
        <v>11.52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165</v>
      </c>
      <c r="AU329" s="225" t="s">
        <v>163</v>
      </c>
      <c r="AV329" s="12" t="s">
        <v>84</v>
      </c>
      <c r="AW329" s="12" t="s">
        <v>37</v>
      </c>
      <c r="AX329" s="12" t="s">
        <v>74</v>
      </c>
      <c r="AY329" s="225" t="s">
        <v>153</v>
      </c>
    </row>
    <row r="330" spans="2:51" s="12" customFormat="1" ht="13.5">
      <c r="B330" s="215"/>
      <c r="C330" s="216"/>
      <c r="D330" s="206" t="s">
        <v>165</v>
      </c>
      <c r="E330" s="217" t="s">
        <v>30</v>
      </c>
      <c r="F330" s="218" t="s">
        <v>445</v>
      </c>
      <c r="G330" s="216"/>
      <c r="H330" s="219">
        <v>2.0499999999999998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165</v>
      </c>
      <c r="AU330" s="225" t="s">
        <v>163</v>
      </c>
      <c r="AV330" s="12" t="s">
        <v>84</v>
      </c>
      <c r="AW330" s="12" t="s">
        <v>37</v>
      </c>
      <c r="AX330" s="12" t="s">
        <v>74</v>
      </c>
      <c r="AY330" s="225" t="s">
        <v>153</v>
      </c>
    </row>
    <row r="331" spans="2:51" s="13" customFormat="1" ht="13.5">
      <c r="B331" s="226"/>
      <c r="C331" s="227"/>
      <c r="D331" s="206" t="s">
        <v>165</v>
      </c>
      <c r="E331" s="228" t="s">
        <v>30</v>
      </c>
      <c r="F331" s="229" t="s">
        <v>237</v>
      </c>
      <c r="G331" s="227"/>
      <c r="H331" s="230">
        <v>21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AT331" s="236" t="s">
        <v>165</v>
      </c>
      <c r="AU331" s="236" t="s">
        <v>163</v>
      </c>
      <c r="AV331" s="13" t="s">
        <v>163</v>
      </c>
      <c r="AW331" s="13" t="s">
        <v>37</v>
      </c>
      <c r="AX331" s="13" t="s">
        <v>74</v>
      </c>
      <c r="AY331" s="236" t="s">
        <v>153</v>
      </c>
    </row>
    <row r="332" spans="2:51" s="11" customFormat="1" ht="13.5">
      <c r="B332" s="204"/>
      <c r="C332" s="205"/>
      <c r="D332" s="206" t="s">
        <v>165</v>
      </c>
      <c r="E332" s="207" t="s">
        <v>30</v>
      </c>
      <c r="F332" s="208" t="s">
        <v>446</v>
      </c>
      <c r="G332" s="205"/>
      <c r="H332" s="207" t="s">
        <v>30</v>
      </c>
      <c r="I332" s="209"/>
      <c r="J332" s="205"/>
      <c r="K332" s="205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165</v>
      </c>
      <c r="AU332" s="214" t="s">
        <v>163</v>
      </c>
      <c r="AV332" s="11" t="s">
        <v>82</v>
      </c>
      <c r="AW332" s="11" t="s">
        <v>37</v>
      </c>
      <c r="AX332" s="11" t="s">
        <v>74</v>
      </c>
      <c r="AY332" s="214" t="s">
        <v>153</v>
      </c>
    </row>
    <row r="333" spans="2:51" s="12" customFormat="1" ht="13.5">
      <c r="B333" s="215"/>
      <c r="C333" s="216"/>
      <c r="D333" s="206" t="s">
        <v>165</v>
      </c>
      <c r="E333" s="217" t="s">
        <v>30</v>
      </c>
      <c r="F333" s="218" t="s">
        <v>447</v>
      </c>
      <c r="G333" s="216"/>
      <c r="H333" s="219">
        <v>72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165</v>
      </c>
      <c r="AU333" s="225" t="s">
        <v>163</v>
      </c>
      <c r="AV333" s="12" t="s">
        <v>84</v>
      </c>
      <c r="AW333" s="12" t="s">
        <v>37</v>
      </c>
      <c r="AX333" s="12" t="s">
        <v>74</v>
      </c>
      <c r="AY333" s="225" t="s">
        <v>153</v>
      </c>
    </row>
    <row r="334" spans="2:51" s="12" customFormat="1" ht="13.5">
      <c r="B334" s="215"/>
      <c r="C334" s="216"/>
      <c r="D334" s="206" t="s">
        <v>165</v>
      </c>
      <c r="E334" s="217" t="s">
        <v>30</v>
      </c>
      <c r="F334" s="218" t="s">
        <v>448</v>
      </c>
      <c r="G334" s="216"/>
      <c r="H334" s="219">
        <v>4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165</v>
      </c>
      <c r="AU334" s="225" t="s">
        <v>163</v>
      </c>
      <c r="AV334" s="12" t="s">
        <v>84</v>
      </c>
      <c r="AW334" s="12" t="s">
        <v>37</v>
      </c>
      <c r="AX334" s="12" t="s">
        <v>74</v>
      </c>
      <c r="AY334" s="225" t="s">
        <v>153</v>
      </c>
    </row>
    <row r="335" spans="2:51" s="13" customFormat="1" ht="13.5">
      <c r="B335" s="226"/>
      <c r="C335" s="227"/>
      <c r="D335" s="206" t="s">
        <v>165</v>
      </c>
      <c r="E335" s="228" t="s">
        <v>30</v>
      </c>
      <c r="F335" s="229" t="s">
        <v>449</v>
      </c>
      <c r="G335" s="227"/>
      <c r="H335" s="230">
        <v>76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AT335" s="236" t="s">
        <v>165</v>
      </c>
      <c r="AU335" s="236" t="s">
        <v>163</v>
      </c>
      <c r="AV335" s="13" t="s">
        <v>163</v>
      </c>
      <c r="AW335" s="13" t="s">
        <v>37</v>
      </c>
      <c r="AX335" s="13" t="s">
        <v>74</v>
      </c>
      <c r="AY335" s="236" t="s">
        <v>153</v>
      </c>
    </row>
    <row r="336" spans="2:51" s="11" customFormat="1" ht="13.5">
      <c r="B336" s="204"/>
      <c r="C336" s="205"/>
      <c r="D336" s="206" t="s">
        <v>165</v>
      </c>
      <c r="E336" s="207" t="s">
        <v>30</v>
      </c>
      <c r="F336" s="208" t="s">
        <v>450</v>
      </c>
      <c r="G336" s="205"/>
      <c r="H336" s="207" t="s">
        <v>30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165</v>
      </c>
      <c r="AU336" s="214" t="s">
        <v>163</v>
      </c>
      <c r="AV336" s="11" t="s">
        <v>82</v>
      </c>
      <c r="AW336" s="11" t="s">
        <v>37</v>
      </c>
      <c r="AX336" s="11" t="s">
        <v>74</v>
      </c>
      <c r="AY336" s="214" t="s">
        <v>153</v>
      </c>
    </row>
    <row r="337" spans="2:65" s="12" customFormat="1" ht="13.5">
      <c r="B337" s="215"/>
      <c r="C337" s="216"/>
      <c r="D337" s="206" t="s">
        <v>165</v>
      </c>
      <c r="E337" s="217" t="s">
        <v>30</v>
      </c>
      <c r="F337" s="218" t="s">
        <v>451</v>
      </c>
      <c r="G337" s="216"/>
      <c r="H337" s="219">
        <v>11.25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165</v>
      </c>
      <c r="AU337" s="225" t="s">
        <v>163</v>
      </c>
      <c r="AV337" s="12" t="s">
        <v>84</v>
      </c>
      <c r="AW337" s="12" t="s">
        <v>37</v>
      </c>
      <c r="AX337" s="12" t="s">
        <v>74</v>
      </c>
      <c r="AY337" s="225" t="s">
        <v>153</v>
      </c>
    </row>
    <row r="338" spans="2:65" s="12" customFormat="1" ht="13.5">
      <c r="B338" s="215"/>
      <c r="C338" s="216"/>
      <c r="D338" s="206" t="s">
        <v>165</v>
      </c>
      <c r="E338" s="217" t="s">
        <v>30</v>
      </c>
      <c r="F338" s="218" t="s">
        <v>452</v>
      </c>
      <c r="G338" s="216"/>
      <c r="H338" s="219">
        <v>0.75</v>
      </c>
      <c r="I338" s="220"/>
      <c r="J338" s="216"/>
      <c r="K338" s="216"/>
      <c r="L338" s="221"/>
      <c r="M338" s="222"/>
      <c r="N338" s="223"/>
      <c r="O338" s="223"/>
      <c r="P338" s="223"/>
      <c r="Q338" s="223"/>
      <c r="R338" s="223"/>
      <c r="S338" s="223"/>
      <c r="T338" s="224"/>
      <c r="AT338" s="225" t="s">
        <v>165</v>
      </c>
      <c r="AU338" s="225" t="s">
        <v>163</v>
      </c>
      <c r="AV338" s="12" t="s">
        <v>84</v>
      </c>
      <c r="AW338" s="12" t="s">
        <v>37</v>
      </c>
      <c r="AX338" s="12" t="s">
        <v>74</v>
      </c>
      <c r="AY338" s="225" t="s">
        <v>153</v>
      </c>
    </row>
    <row r="339" spans="2:65" s="13" customFormat="1" ht="13.5">
      <c r="B339" s="226"/>
      <c r="C339" s="227"/>
      <c r="D339" s="206" t="s">
        <v>165</v>
      </c>
      <c r="E339" s="228" t="s">
        <v>30</v>
      </c>
      <c r="F339" s="229" t="s">
        <v>453</v>
      </c>
      <c r="G339" s="227"/>
      <c r="H339" s="230">
        <v>12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AT339" s="236" t="s">
        <v>165</v>
      </c>
      <c r="AU339" s="236" t="s">
        <v>163</v>
      </c>
      <c r="AV339" s="13" t="s">
        <v>163</v>
      </c>
      <c r="AW339" s="13" t="s">
        <v>37</v>
      </c>
      <c r="AX339" s="13" t="s">
        <v>74</v>
      </c>
      <c r="AY339" s="236" t="s">
        <v>153</v>
      </c>
    </row>
    <row r="340" spans="2:65" s="14" customFormat="1" ht="13.5">
      <c r="B340" s="237"/>
      <c r="C340" s="238"/>
      <c r="D340" s="206" t="s">
        <v>165</v>
      </c>
      <c r="E340" s="239" t="s">
        <v>30</v>
      </c>
      <c r="F340" s="240" t="s">
        <v>210</v>
      </c>
      <c r="G340" s="238"/>
      <c r="H340" s="241">
        <v>146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AT340" s="247" t="s">
        <v>165</v>
      </c>
      <c r="AU340" s="247" t="s">
        <v>163</v>
      </c>
      <c r="AV340" s="14" t="s">
        <v>162</v>
      </c>
      <c r="AW340" s="14" t="s">
        <v>37</v>
      </c>
      <c r="AX340" s="14" t="s">
        <v>82</v>
      </c>
      <c r="AY340" s="247" t="s">
        <v>153</v>
      </c>
    </row>
    <row r="341" spans="2:65" s="1" customFormat="1" ht="16.5" customHeight="1">
      <c r="B341" s="41"/>
      <c r="C341" s="248" t="s">
        <v>454</v>
      </c>
      <c r="D341" s="248" t="s">
        <v>332</v>
      </c>
      <c r="E341" s="249" t="s">
        <v>455</v>
      </c>
      <c r="F341" s="250" t="s">
        <v>456</v>
      </c>
      <c r="G341" s="251" t="s">
        <v>205</v>
      </c>
      <c r="H341" s="252">
        <v>149</v>
      </c>
      <c r="I341" s="253"/>
      <c r="J341" s="254">
        <f>ROUND(I341*H341,2)</f>
        <v>0</v>
      </c>
      <c r="K341" s="250" t="s">
        <v>161</v>
      </c>
      <c r="L341" s="255"/>
      <c r="M341" s="256" t="s">
        <v>30</v>
      </c>
      <c r="N341" s="257" t="s">
        <v>45</v>
      </c>
      <c r="O341" s="42"/>
      <c r="P341" s="201">
        <f>O341*H341</f>
        <v>0</v>
      </c>
      <c r="Q341" s="201">
        <v>1.1999999999999999E-3</v>
      </c>
      <c r="R341" s="201">
        <f>Q341*H341</f>
        <v>0.17879999999999999</v>
      </c>
      <c r="S341" s="201">
        <v>0</v>
      </c>
      <c r="T341" s="202">
        <f>S341*H341</f>
        <v>0</v>
      </c>
      <c r="AR341" s="24" t="s">
        <v>219</v>
      </c>
      <c r="AT341" s="24" t="s">
        <v>332</v>
      </c>
      <c r="AU341" s="24" t="s">
        <v>163</v>
      </c>
      <c r="AY341" s="24" t="s">
        <v>153</v>
      </c>
      <c r="BE341" s="203">
        <f>IF(N341="základní",J341,0)</f>
        <v>0</v>
      </c>
      <c r="BF341" s="203">
        <f>IF(N341="snížená",J341,0)</f>
        <v>0</v>
      </c>
      <c r="BG341" s="203">
        <f>IF(N341="zákl. přenesená",J341,0)</f>
        <v>0</v>
      </c>
      <c r="BH341" s="203">
        <f>IF(N341="sníž. přenesená",J341,0)</f>
        <v>0</v>
      </c>
      <c r="BI341" s="203">
        <f>IF(N341="nulová",J341,0)</f>
        <v>0</v>
      </c>
      <c r="BJ341" s="24" t="s">
        <v>82</v>
      </c>
      <c r="BK341" s="203">
        <f>ROUND(I341*H341,2)</f>
        <v>0</v>
      </c>
      <c r="BL341" s="24" t="s">
        <v>162</v>
      </c>
      <c r="BM341" s="24" t="s">
        <v>457</v>
      </c>
    </row>
    <row r="342" spans="2:65" s="11" customFormat="1" ht="13.5">
      <c r="B342" s="204"/>
      <c r="C342" s="205"/>
      <c r="D342" s="206" t="s">
        <v>165</v>
      </c>
      <c r="E342" s="207" t="s">
        <v>30</v>
      </c>
      <c r="F342" s="208" t="s">
        <v>458</v>
      </c>
      <c r="G342" s="205"/>
      <c r="H342" s="207" t="s">
        <v>30</v>
      </c>
      <c r="I342" s="209"/>
      <c r="J342" s="205"/>
      <c r="K342" s="205"/>
      <c r="L342" s="210"/>
      <c r="M342" s="211"/>
      <c r="N342" s="212"/>
      <c r="O342" s="212"/>
      <c r="P342" s="212"/>
      <c r="Q342" s="212"/>
      <c r="R342" s="212"/>
      <c r="S342" s="212"/>
      <c r="T342" s="213"/>
      <c r="AT342" s="214" t="s">
        <v>165</v>
      </c>
      <c r="AU342" s="214" t="s">
        <v>163</v>
      </c>
      <c r="AV342" s="11" t="s">
        <v>82</v>
      </c>
      <c r="AW342" s="11" t="s">
        <v>37</v>
      </c>
      <c r="AX342" s="11" t="s">
        <v>74</v>
      </c>
      <c r="AY342" s="214" t="s">
        <v>153</v>
      </c>
    </row>
    <row r="343" spans="2:65" s="12" customFormat="1" ht="13.5">
      <c r="B343" s="215"/>
      <c r="C343" s="216"/>
      <c r="D343" s="206" t="s">
        <v>165</v>
      </c>
      <c r="E343" s="217" t="s">
        <v>30</v>
      </c>
      <c r="F343" s="218" t="s">
        <v>459</v>
      </c>
      <c r="G343" s="216"/>
      <c r="H343" s="219">
        <v>149</v>
      </c>
      <c r="I343" s="220"/>
      <c r="J343" s="216"/>
      <c r="K343" s="216"/>
      <c r="L343" s="221"/>
      <c r="M343" s="222"/>
      <c r="N343" s="223"/>
      <c r="O343" s="223"/>
      <c r="P343" s="223"/>
      <c r="Q343" s="223"/>
      <c r="R343" s="223"/>
      <c r="S343" s="223"/>
      <c r="T343" s="224"/>
      <c r="AT343" s="225" t="s">
        <v>165</v>
      </c>
      <c r="AU343" s="225" t="s">
        <v>163</v>
      </c>
      <c r="AV343" s="12" t="s">
        <v>84</v>
      </c>
      <c r="AW343" s="12" t="s">
        <v>37</v>
      </c>
      <c r="AX343" s="12" t="s">
        <v>82</v>
      </c>
      <c r="AY343" s="225" t="s">
        <v>153</v>
      </c>
    </row>
    <row r="344" spans="2:65" s="1" customFormat="1" ht="25.5" customHeight="1">
      <c r="B344" s="41"/>
      <c r="C344" s="192" t="s">
        <v>460</v>
      </c>
      <c r="D344" s="192" t="s">
        <v>157</v>
      </c>
      <c r="E344" s="193" t="s">
        <v>461</v>
      </c>
      <c r="F344" s="194" t="s">
        <v>462</v>
      </c>
      <c r="G344" s="195" t="s">
        <v>205</v>
      </c>
      <c r="H344" s="196">
        <v>146</v>
      </c>
      <c r="I344" s="197"/>
      <c r="J344" s="198">
        <f>ROUND(I344*H344,2)</f>
        <v>0</v>
      </c>
      <c r="K344" s="194" t="s">
        <v>161</v>
      </c>
      <c r="L344" s="61"/>
      <c r="M344" s="199" t="s">
        <v>30</v>
      </c>
      <c r="N344" s="200" t="s">
        <v>45</v>
      </c>
      <c r="O344" s="42"/>
      <c r="P344" s="201">
        <f>O344*H344</f>
        <v>0</v>
      </c>
      <c r="Q344" s="201">
        <v>6.0000000000000002E-5</v>
      </c>
      <c r="R344" s="201">
        <f>Q344*H344</f>
        <v>8.7600000000000004E-3</v>
      </c>
      <c r="S344" s="201">
        <v>0</v>
      </c>
      <c r="T344" s="202">
        <f>S344*H344</f>
        <v>0</v>
      </c>
      <c r="AR344" s="24" t="s">
        <v>162</v>
      </c>
      <c r="AT344" s="24" t="s">
        <v>157</v>
      </c>
      <c r="AU344" s="24" t="s">
        <v>163</v>
      </c>
      <c r="AY344" s="24" t="s">
        <v>153</v>
      </c>
      <c r="BE344" s="203">
        <f>IF(N344="základní",J344,0)</f>
        <v>0</v>
      </c>
      <c r="BF344" s="203">
        <f>IF(N344="snížená",J344,0)</f>
        <v>0</v>
      </c>
      <c r="BG344" s="203">
        <f>IF(N344="zákl. přenesená",J344,0)</f>
        <v>0</v>
      </c>
      <c r="BH344" s="203">
        <f>IF(N344="sníž. přenesená",J344,0)</f>
        <v>0</v>
      </c>
      <c r="BI344" s="203">
        <f>IF(N344="nulová",J344,0)</f>
        <v>0</v>
      </c>
      <c r="BJ344" s="24" t="s">
        <v>82</v>
      </c>
      <c r="BK344" s="203">
        <f>ROUND(I344*H344,2)</f>
        <v>0</v>
      </c>
      <c r="BL344" s="24" t="s">
        <v>162</v>
      </c>
      <c r="BM344" s="24" t="s">
        <v>463</v>
      </c>
    </row>
    <row r="345" spans="2:65" s="1" customFormat="1" ht="25.5" customHeight="1">
      <c r="B345" s="41"/>
      <c r="C345" s="192" t="s">
        <v>464</v>
      </c>
      <c r="D345" s="192" t="s">
        <v>157</v>
      </c>
      <c r="E345" s="193" t="s">
        <v>465</v>
      </c>
      <c r="F345" s="194" t="s">
        <v>466</v>
      </c>
      <c r="G345" s="195" t="s">
        <v>328</v>
      </c>
      <c r="H345" s="196">
        <v>3</v>
      </c>
      <c r="I345" s="197"/>
      <c r="J345" s="198">
        <f>ROUND(I345*H345,2)</f>
        <v>0</v>
      </c>
      <c r="K345" s="194" t="s">
        <v>161</v>
      </c>
      <c r="L345" s="61"/>
      <c r="M345" s="199" t="s">
        <v>30</v>
      </c>
      <c r="N345" s="200" t="s">
        <v>45</v>
      </c>
      <c r="O345" s="42"/>
      <c r="P345" s="201">
        <f>O345*H345</f>
        <v>0</v>
      </c>
      <c r="Q345" s="201">
        <v>1.0659999999999999E-2</v>
      </c>
      <c r="R345" s="201">
        <f>Q345*H345</f>
        <v>3.1979999999999995E-2</v>
      </c>
      <c r="S345" s="201">
        <v>0</v>
      </c>
      <c r="T345" s="202">
        <f>S345*H345</f>
        <v>0</v>
      </c>
      <c r="AR345" s="24" t="s">
        <v>162</v>
      </c>
      <c r="AT345" s="24" t="s">
        <v>157</v>
      </c>
      <c r="AU345" s="24" t="s">
        <v>163</v>
      </c>
      <c r="AY345" s="24" t="s">
        <v>153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24" t="s">
        <v>82</v>
      </c>
      <c r="BK345" s="203">
        <f>ROUND(I345*H345,2)</f>
        <v>0</v>
      </c>
      <c r="BL345" s="24" t="s">
        <v>162</v>
      </c>
      <c r="BM345" s="24" t="s">
        <v>467</v>
      </c>
    </row>
    <row r="346" spans="2:65" s="11" customFormat="1" ht="13.5">
      <c r="B346" s="204"/>
      <c r="C346" s="205"/>
      <c r="D346" s="206" t="s">
        <v>165</v>
      </c>
      <c r="E346" s="207" t="s">
        <v>30</v>
      </c>
      <c r="F346" s="208" t="s">
        <v>468</v>
      </c>
      <c r="G346" s="205"/>
      <c r="H346" s="207" t="s">
        <v>30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165</v>
      </c>
      <c r="AU346" s="214" t="s">
        <v>163</v>
      </c>
      <c r="AV346" s="11" t="s">
        <v>82</v>
      </c>
      <c r="AW346" s="11" t="s">
        <v>37</v>
      </c>
      <c r="AX346" s="11" t="s">
        <v>74</v>
      </c>
      <c r="AY346" s="214" t="s">
        <v>153</v>
      </c>
    </row>
    <row r="347" spans="2:65" s="11" customFormat="1" ht="13.5">
      <c r="B347" s="204"/>
      <c r="C347" s="205"/>
      <c r="D347" s="206" t="s">
        <v>165</v>
      </c>
      <c r="E347" s="207" t="s">
        <v>30</v>
      </c>
      <c r="F347" s="208" t="s">
        <v>469</v>
      </c>
      <c r="G347" s="205"/>
      <c r="H347" s="207" t="s">
        <v>30</v>
      </c>
      <c r="I347" s="209"/>
      <c r="J347" s="205"/>
      <c r="K347" s="205"/>
      <c r="L347" s="210"/>
      <c r="M347" s="211"/>
      <c r="N347" s="212"/>
      <c r="O347" s="212"/>
      <c r="P347" s="212"/>
      <c r="Q347" s="212"/>
      <c r="R347" s="212"/>
      <c r="S347" s="212"/>
      <c r="T347" s="213"/>
      <c r="AT347" s="214" t="s">
        <v>165</v>
      </c>
      <c r="AU347" s="214" t="s">
        <v>163</v>
      </c>
      <c r="AV347" s="11" t="s">
        <v>82</v>
      </c>
      <c r="AW347" s="11" t="s">
        <v>37</v>
      </c>
      <c r="AX347" s="11" t="s">
        <v>74</v>
      </c>
      <c r="AY347" s="214" t="s">
        <v>153</v>
      </c>
    </row>
    <row r="348" spans="2:65" s="12" customFormat="1" ht="13.5">
      <c r="B348" s="215"/>
      <c r="C348" s="216"/>
      <c r="D348" s="206" t="s">
        <v>165</v>
      </c>
      <c r="E348" s="217" t="s">
        <v>30</v>
      </c>
      <c r="F348" s="218" t="s">
        <v>163</v>
      </c>
      <c r="G348" s="216"/>
      <c r="H348" s="219">
        <v>3</v>
      </c>
      <c r="I348" s="220"/>
      <c r="J348" s="216"/>
      <c r="K348" s="216"/>
      <c r="L348" s="221"/>
      <c r="M348" s="222"/>
      <c r="N348" s="223"/>
      <c r="O348" s="223"/>
      <c r="P348" s="223"/>
      <c r="Q348" s="223"/>
      <c r="R348" s="223"/>
      <c r="S348" s="223"/>
      <c r="T348" s="224"/>
      <c r="AT348" s="225" t="s">
        <v>165</v>
      </c>
      <c r="AU348" s="225" t="s">
        <v>163</v>
      </c>
      <c r="AV348" s="12" t="s">
        <v>84</v>
      </c>
      <c r="AW348" s="12" t="s">
        <v>37</v>
      </c>
      <c r="AX348" s="12" t="s">
        <v>82</v>
      </c>
      <c r="AY348" s="225" t="s">
        <v>153</v>
      </c>
    </row>
    <row r="349" spans="2:65" s="1" customFormat="1" ht="25.5" customHeight="1">
      <c r="B349" s="41"/>
      <c r="C349" s="192" t="s">
        <v>470</v>
      </c>
      <c r="D349" s="192" t="s">
        <v>157</v>
      </c>
      <c r="E349" s="193" t="s">
        <v>471</v>
      </c>
      <c r="F349" s="194" t="s">
        <v>472</v>
      </c>
      <c r="G349" s="195" t="s">
        <v>205</v>
      </c>
      <c r="H349" s="196">
        <v>35.5</v>
      </c>
      <c r="I349" s="197"/>
      <c r="J349" s="198">
        <f>ROUND(I349*H349,2)</f>
        <v>0</v>
      </c>
      <c r="K349" s="194" t="s">
        <v>30</v>
      </c>
      <c r="L349" s="61"/>
      <c r="M349" s="199" t="s">
        <v>30</v>
      </c>
      <c r="N349" s="200" t="s">
        <v>45</v>
      </c>
      <c r="O349" s="42"/>
      <c r="P349" s="201">
        <f>O349*H349</f>
        <v>0</v>
      </c>
      <c r="Q349" s="201">
        <v>6.28E-3</v>
      </c>
      <c r="R349" s="201">
        <f>Q349*H349</f>
        <v>0.22294</v>
      </c>
      <c r="S349" s="201">
        <v>0</v>
      </c>
      <c r="T349" s="202">
        <f>S349*H349</f>
        <v>0</v>
      </c>
      <c r="AR349" s="24" t="s">
        <v>162</v>
      </c>
      <c r="AT349" s="24" t="s">
        <v>157</v>
      </c>
      <c r="AU349" s="24" t="s">
        <v>163</v>
      </c>
      <c r="AY349" s="24" t="s">
        <v>153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82</v>
      </c>
      <c r="BK349" s="203">
        <f>ROUND(I349*H349,2)</f>
        <v>0</v>
      </c>
      <c r="BL349" s="24" t="s">
        <v>162</v>
      </c>
      <c r="BM349" s="24" t="s">
        <v>473</v>
      </c>
    </row>
    <row r="350" spans="2:65" s="11" customFormat="1" ht="13.5">
      <c r="B350" s="204"/>
      <c r="C350" s="205"/>
      <c r="D350" s="206" t="s">
        <v>165</v>
      </c>
      <c r="E350" s="207" t="s">
        <v>30</v>
      </c>
      <c r="F350" s="208" t="s">
        <v>411</v>
      </c>
      <c r="G350" s="205"/>
      <c r="H350" s="207" t="s">
        <v>30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165</v>
      </c>
      <c r="AU350" s="214" t="s">
        <v>163</v>
      </c>
      <c r="AV350" s="11" t="s">
        <v>82</v>
      </c>
      <c r="AW350" s="11" t="s">
        <v>37</v>
      </c>
      <c r="AX350" s="11" t="s">
        <v>74</v>
      </c>
      <c r="AY350" s="214" t="s">
        <v>153</v>
      </c>
    </row>
    <row r="351" spans="2:65" s="11" customFormat="1" ht="13.5">
      <c r="B351" s="204"/>
      <c r="C351" s="205"/>
      <c r="D351" s="206" t="s">
        <v>165</v>
      </c>
      <c r="E351" s="207" t="s">
        <v>30</v>
      </c>
      <c r="F351" s="208" t="s">
        <v>474</v>
      </c>
      <c r="G351" s="205"/>
      <c r="H351" s="207" t="s">
        <v>30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165</v>
      </c>
      <c r="AU351" s="214" t="s">
        <v>163</v>
      </c>
      <c r="AV351" s="11" t="s">
        <v>82</v>
      </c>
      <c r="AW351" s="11" t="s">
        <v>37</v>
      </c>
      <c r="AX351" s="11" t="s">
        <v>74</v>
      </c>
      <c r="AY351" s="214" t="s">
        <v>153</v>
      </c>
    </row>
    <row r="352" spans="2:65" s="12" customFormat="1" ht="13.5">
      <c r="B352" s="215"/>
      <c r="C352" s="216"/>
      <c r="D352" s="206" t="s">
        <v>165</v>
      </c>
      <c r="E352" s="217" t="s">
        <v>30</v>
      </c>
      <c r="F352" s="218" t="s">
        <v>413</v>
      </c>
      <c r="G352" s="216"/>
      <c r="H352" s="219">
        <v>21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165</v>
      </c>
      <c r="AU352" s="225" t="s">
        <v>163</v>
      </c>
      <c r="AV352" s="12" t="s">
        <v>84</v>
      </c>
      <c r="AW352" s="12" t="s">
        <v>37</v>
      </c>
      <c r="AX352" s="12" t="s">
        <v>74</v>
      </c>
      <c r="AY352" s="225" t="s">
        <v>153</v>
      </c>
    </row>
    <row r="353" spans="2:65" s="11" customFormat="1" ht="13.5">
      <c r="B353" s="204"/>
      <c r="C353" s="205"/>
      <c r="D353" s="206" t="s">
        <v>165</v>
      </c>
      <c r="E353" s="207" t="s">
        <v>30</v>
      </c>
      <c r="F353" s="208" t="s">
        <v>450</v>
      </c>
      <c r="G353" s="205"/>
      <c r="H353" s="207" t="s">
        <v>30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165</v>
      </c>
      <c r="AU353" s="214" t="s">
        <v>163</v>
      </c>
      <c r="AV353" s="11" t="s">
        <v>82</v>
      </c>
      <c r="AW353" s="11" t="s">
        <v>37</v>
      </c>
      <c r="AX353" s="11" t="s">
        <v>74</v>
      </c>
      <c r="AY353" s="214" t="s">
        <v>153</v>
      </c>
    </row>
    <row r="354" spans="2:65" s="11" customFormat="1" ht="13.5">
      <c r="B354" s="204"/>
      <c r="C354" s="205"/>
      <c r="D354" s="206" t="s">
        <v>165</v>
      </c>
      <c r="E354" s="207" t="s">
        <v>30</v>
      </c>
      <c r="F354" s="208" t="s">
        <v>475</v>
      </c>
      <c r="G354" s="205"/>
      <c r="H354" s="207" t="s">
        <v>30</v>
      </c>
      <c r="I354" s="209"/>
      <c r="J354" s="205"/>
      <c r="K354" s="205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165</v>
      </c>
      <c r="AU354" s="214" t="s">
        <v>163</v>
      </c>
      <c r="AV354" s="11" t="s">
        <v>82</v>
      </c>
      <c r="AW354" s="11" t="s">
        <v>37</v>
      </c>
      <c r="AX354" s="11" t="s">
        <v>74</v>
      </c>
      <c r="AY354" s="214" t="s">
        <v>153</v>
      </c>
    </row>
    <row r="355" spans="2:65" s="12" customFormat="1" ht="13.5">
      <c r="B355" s="215"/>
      <c r="C355" s="216"/>
      <c r="D355" s="206" t="s">
        <v>165</v>
      </c>
      <c r="E355" s="217" t="s">
        <v>30</v>
      </c>
      <c r="F355" s="218" t="s">
        <v>476</v>
      </c>
      <c r="G355" s="216"/>
      <c r="H355" s="219">
        <v>12</v>
      </c>
      <c r="I355" s="220"/>
      <c r="J355" s="216"/>
      <c r="K355" s="216"/>
      <c r="L355" s="221"/>
      <c r="M355" s="222"/>
      <c r="N355" s="223"/>
      <c r="O355" s="223"/>
      <c r="P355" s="223"/>
      <c r="Q355" s="223"/>
      <c r="R355" s="223"/>
      <c r="S355" s="223"/>
      <c r="T355" s="224"/>
      <c r="AT355" s="225" t="s">
        <v>165</v>
      </c>
      <c r="AU355" s="225" t="s">
        <v>163</v>
      </c>
      <c r="AV355" s="12" t="s">
        <v>84</v>
      </c>
      <c r="AW355" s="12" t="s">
        <v>37</v>
      </c>
      <c r="AX355" s="12" t="s">
        <v>74</v>
      </c>
      <c r="AY355" s="225" t="s">
        <v>153</v>
      </c>
    </row>
    <row r="356" spans="2:65" s="11" customFormat="1" ht="13.5">
      <c r="B356" s="204"/>
      <c r="C356" s="205"/>
      <c r="D356" s="206" t="s">
        <v>165</v>
      </c>
      <c r="E356" s="207" t="s">
        <v>30</v>
      </c>
      <c r="F356" s="208" t="s">
        <v>477</v>
      </c>
      <c r="G356" s="205"/>
      <c r="H356" s="207" t="s">
        <v>30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165</v>
      </c>
      <c r="AU356" s="214" t="s">
        <v>163</v>
      </c>
      <c r="AV356" s="11" t="s">
        <v>82</v>
      </c>
      <c r="AW356" s="11" t="s">
        <v>37</v>
      </c>
      <c r="AX356" s="11" t="s">
        <v>74</v>
      </c>
      <c r="AY356" s="214" t="s">
        <v>153</v>
      </c>
    </row>
    <row r="357" spans="2:65" s="12" customFormat="1" ht="13.5">
      <c r="B357" s="215"/>
      <c r="C357" s="216"/>
      <c r="D357" s="206" t="s">
        <v>165</v>
      </c>
      <c r="E357" s="217" t="s">
        <v>30</v>
      </c>
      <c r="F357" s="218" t="s">
        <v>478</v>
      </c>
      <c r="G357" s="216"/>
      <c r="H357" s="219">
        <v>2.5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165</v>
      </c>
      <c r="AU357" s="225" t="s">
        <v>163</v>
      </c>
      <c r="AV357" s="12" t="s">
        <v>84</v>
      </c>
      <c r="AW357" s="12" t="s">
        <v>37</v>
      </c>
      <c r="AX357" s="12" t="s">
        <v>74</v>
      </c>
      <c r="AY357" s="225" t="s">
        <v>153</v>
      </c>
    </row>
    <row r="358" spans="2:65" s="14" customFormat="1" ht="13.5">
      <c r="B358" s="237"/>
      <c r="C358" s="238"/>
      <c r="D358" s="206" t="s">
        <v>165</v>
      </c>
      <c r="E358" s="239" t="s">
        <v>30</v>
      </c>
      <c r="F358" s="240" t="s">
        <v>210</v>
      </c>
      <c r="G358" s="238"/>
      <c r="H358" s="241">
        <v>35.5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AT358" s="247" t="s">
        <v>165</v>
      </c>
      <c r="AU358" s="247" t="s">
        <v>163</v>
      </c>
      <c r="AV358" s="14" t="s">
        <v>162</v>
      </c>
      <c r="AW358" s="14" t="s">
        <v>37</v>
      </c>
      <c r="AX358" s="14" t="s">
        <v>82</v>
      </c>
      <c r="AY358" s="247" t="s">
        <v>153</v>
      </c>
    </row>
    <row r="359" spans="2:65" s="1" customFormat="1" ht="25.5" customHeight="1">
      <c r="B359" s="41"/>
      <c r="C359" s="192" t="s">
        <v>479</v>
      </c>
      <c r="D359" s="192" t="s">
        <v>157</v>
      </c>
      <c r="E359" s="193" t="s">
        <v>480</v>
      </c>
      <c r="F359" s="194" t="s">
        <v>481</v>
      </c>
      <c r="G359" s="195" t="s">
        <v>205</v>
      </c>
      <c r="H359" s="196">
        <v>5.6</v>
      </c>
      <c r="I359" s="197"/>
      <c r="J359" s="198">
        <f>ROUND(I359*H359,2)</f>
        <v>0</v>
      </c>
      <c r="K359" s="194" t="s">
        <v>30</v>
      </c>
      <c r="L359" s="61"/>
      <c r="M359" s="199" t="s">
        <v>30</v>
      </c>
      <c r="N359" s="200" t="s">
        <v>45</v>
      </c>
      <c r="O359" s="42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AR359" s="24" t="s">
        <v>162</v>
      </c>
      <c r="AT359" s="24" t="s">
        <v>157</v>
      </c>
      <c r="AU359" s="24" t="s">
        <v>163</v>
      </c>
      <c r="AY359" s="24" t="s">
        <v>153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82</v>
      </c>
      <c r="BK359" s="203">
        <f>ROUND(I359*H359,2)</f>
        <v>0</v>
      </c>
      <c r="BL359" s="24" t="s">
        <v>162</v>
      </c>
      <c r="BM359" s="24" t="s">
        <v>482</v>
      </c>
    </row>
    <row r="360" spans="2:65" s="11" customFormat="1" ht="13.5">
      <c r="B360" s="204"/>
      <c r="C360" s="205"/>
      <c r="D360" s="206" t="s">
        <v>165</v>
      </c>
      <c r="E360" s="207" t="s">
        <v>30</v>
      </c>
      <c r="F360" s="208" t="s">
        <v>483</v>
      </c>
      <c r="G360" s="205"/>
      <c r="H360" s="207" t="s">
        <v>30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165</v>
      </c>
      <c r="AU360" s="214" t="s">
        <v>163</v>
      </c>
      <c r="AV360" s="11" t="s">
        <v>82</v>
      </c>
      <c r="AW360" s="11" t="s">
        <v>37</v>
      </c>
      <c r="AX360" s="11" t="s">
        <v>74</v>
      </c>
      <c r="AY360" s="214" t="s">
        <v>153</v>
      </c>
    </row>
    <row r="361" spans="2:65" s="12" customFormat="1" ht="13.5">
      <c r="B361" s="215"/>
      <c r="C361" s="216"/>
      <c r="D361" s="206" t="s">
        <v>165</v>
      </c>
      <c r="E361" s="217" t="s">
        <v>30</v>
      </c>
      <c r="F361" s="218" t="s">
        <v>484</v>
      </c>
      <c r="G361" s="216"/>
      <c r="H361" s="219">
        <v>0.85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165</v>
      </c>
      <c r="AU361" s="225" t="s">
        <v>163</v>
      </c>
      <c r="AV361" s="12" t="s">
        <v>84</v>
      </c>
      <c r="AW361" s="12" t="s">
        <v>37</v>
      </c>
      <c r="AX361" s="12" t="s">
        <v>74</v>
      </c>
      <c r="AY361" s="225" t="s">
        <v>153</v>
      </c>
    </row>
    <row r="362" spans="2:65" s="11" customFormat="1" ht="13.5">
      <c r="B362" s="204"/>
      <c r="C362" s="205"/>
      <c r="D362" s="206" t="s">
        <v>165</v>
      </c>
      <c r="E362" s="207" t="s">
        <v>30</v>
      </c>
      <c r="F362" s="208" t="s">
        <v>446</v>
      </c>
      <c r="G362" s="205"/>
      <c r="H362" s="207" t="s">
        <v>30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165</v>
      </c>
      <c r="AU362" s="214" t="s">
        <v>163</v>
      </c>
      <c r="AV362" s="11" t="s">
        <v>82</v>
      </c>
      <c r="AW362" s="11" t="s">
        <v>37</v>
      </c>
      <c r="AX362" s="11" t="s">
        <v>74</v>
      </c>
      <c r="AY362" s="214" t="s">
        <v>153</v>
      </c>
    </row>
    <row r="363" spans="2:65" s="12" customFormat="1" ht="13.5">
      <c r="B363" s="215"/>
      <c r="C363" s="216"/>
      <c r="D363" s="206" t="s">
        <v>165</v>
      </c>
      <c r="E363" s="217" t="s">
        <v>30</v>
      </c>
      <c r="F363" s="218" t="s">
        <v>485</v>
      </c>
      <c r="G363" s="216"/>
      <c r="H363" s="219">
        <v>4.5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165</v>
      </c>
      <c r="AU363" s="225" t="s">
        <v>163</v>
      </c>
      <c r="AV363" s="12" t="s">
        <v>84</v>
      </c>
      <c r="AW363" s="12" t="s">
        <v>37</v>
      </c>
      <c r="AX363" s="12" t="s">
        <v>74</v>
      </c>
      <c r="AY363" s="225" t="s">
        <v>153</v>
      </c>
    </row>
    <row r="364" spans="2:65" s="12" customFormat="1" ht="13.5">
      <c r="B364" s="215"/>
      <c r="C364" s="216"/>
      <c r="D364" s="206" t="s">
        <v>165</v>
      </c>
      <c r="E364" s="217" t="s">
        <v>30</v>
      </c>
      <c r="F364" s="218" t="s">
        <v>486</v>
      </c>
      <c r="G364" s="216"/>
      <c r="H364" s="219">
        <v>0.25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165</v>
      </c>
      <c r="AU364" s="225" t="s">
        <v>163</v>
      </c>
      <c r="AV364" s="12" t="s">
        <v>84</v>
      </c>
      <c r="AW364" s="12" t="s">
        <v>37</v>
      </c>
      <c r="AX364" s="12" t="s">
        <v>74</v>
      </c>
      <c r="AY364" s="225" t="s">
        <v>153</v>
      </c>
    </row>
    <row r="365" spans="2:65" s="14" customFormat="1" ht="13.5">
      <c r="B365" s="237"/>
      <c r="C365" s="238"/>
      <c r="D365" s="206" t="s">
        <v>165</v>
      </c>
      <c r="E365" s="239" t="s">
        <v>30</v>
      </c>
      <c r="F365" s="240" t="s">
        <v>210</v>
      </c>
      <c r="G365" s="238"/>
      <c r="H365" s="241">
        <v>5.6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165</v>
      </c>
      <c r="AU365" s="247" t="s">
        <v>163</v>
      </c>
      <c r="AV365" s="14" t="s">
        <v>162</v>
      </c>
      <c r="AW365" s="14" t="s">
        <v>37</v>
      </c>
      <c r="AX365" s="14" t="s">
        <v>82</v>
      </c>
      <c r="AY365" s="247" t="s">
        <v>153</v>
      </c>
    </row>
    <row r="366" spans="2:65" s="1" customFormat="1" ht="25.5" customHeight="1">
      <c r="B366" s="41"/>
      <c r="C366" s="192" t="s">
        <v>487</v>
      </c>
      <c r="D366" s="192" t="s">
        <v>157</v>
      </c>
      <c r="E366" s="193" t="s">
        <v>488</v>
      </c>
      <c r="F366" s="194" t="s">
        <v>489</v>
      </c>
      <c r="G366" s="195" t="s">
        <v>307</v>
      </c>
      <c r="H366" s="196">
        <v>1.82</v>
      </c>
      <c r="I366" s="197"/>
      <c r="J366" s="198">
        <f>ROUND(I366*H366,2)</f>
        <v>0</v>
      </c>
      <c r="K366" s="194" t="s">
        <v>161</v>
      </c>
      <c r="L366" s="61"/>
      <c r="M366" s="199" t="s">
        <v>30</v>
      </c>
      <c r="N366" s="200" t="s">
        <v>45</v>
      </c>
      <c r="O366" s="42"/>
      <c r="P366" s="201">
        <f>O366*H366</f>
        <v>0</v>
      </c>
      <c r="Q366" s="201">
        <v>1.0319999999999999E-2</v>
      </c>
      <c r="R366" s="201">
        <f>Q366*H366</f>
        <v>1.8782399999999998E-2</v>
      </c>
      <c r="S366" s="201">
        <v>0</v>
      </c>
      <c r="T366" s="202">
        <f>S366*H366</f>
        <v>0</v>
      </c>
      <c r="AR366" s="24" t="s">
        <v>162</v>
      </c>
      <c r="AT366" s="24" t="s">
        <v>157</v>
      </c>
      <c r="AU366" s="24" t="s">
        <v>163</v>
      </c>
      <c r="AY366" s="24" t="s">
        <v>153</v>
      </c>
      <c r="BE366" s="203">
        <f>IF(N366="základní",J366,0)</f>
        <v>0</v>
      </c>
      <c r="BF366" s="203">
        <f>IF(N366="snížená",J366,0)</f>
        <v>0</v>
      </c>
      <c r="BG366" s="203">
        <f>IF(N366="zákl. přenesená",J366,0)</f>
        <v>0</v>
      </c>
      <c r="BH366" s="203">
        <f>IF(N366="sníž. přenesená",J366,0)</f>
        <v>0</v>
      </c>
      <c r="BI366" s="203">
        <f>IF(N366="nulová",J366,0)</f>
        <v>0</v>
      </c>
      <c r="BJ366" s="24" t="s">
        <v>82</v>
      </c>
      <c r="BK366" s="203">
        <f>ROUND(I366*H366,2)</f>
        <v>0</v>
      </c>
      <c r="BL366" s="24" t="s">
        <v>162</v>
      </c>
      <c r="BM366" s="24" t="s">
        <v>490</v>
      </c>
    </row>
    <row r="367" spans="2:65" s="11" customFormat="1" ht="13.5">
      <c r="B367" s="204"/>
      <c r="C367" s="205"/>
      <c r="D367" s="206" t="s">
        <v>165</v>
      </c>
      <c r="E367" s="207" t="s">
        <v>30</v>
      </c>
      <c r="F367" s="208" t="s">
        <v>491</v>
      </c>
      <c r="G367" s="205"/>
      <c r="H367" s="207" t="s">
        <v>30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165</v>
      </c>
      <c r="AU367" s="214" t="s">
        <v>163</v>
      </c>
      <c r="AV367" s="11" t="s">
        <v>82</v>
      </c>
      <c r="AW367" s="11" t="s">
        <v>37</v>
      </c>
      <c r="AX367" s="11" t="s">
        <v>74</v>
      </c>
      <c r="AY367" s="214" t="s">
        <v>153</v>
      </c>
    </row>
    <row r="368" spans="2:65" s="12" customFormat="1" ht="13.5">
      <c r="B368" s="215"/>
      <c r="C368" s="216"/>
      <c r="D368" s="206" t="s">
        <v>165</v>
      </c>
      <c r="E368" s="217" t="s">
        <v>30</v>
      </c>
      <c r="F368" s="218" t="s">
        <v>492</v>
      </c>
      <c r="G368" s="216"/>
      <c r="H368" s="219">
        <v>1.82</v>
      </c>
      <c r="I368" s="220"/>
      <c r="J368" s="216"/>
      <c r="K368" s="216"/>
      <c r="L368" s="221"/>
      <c r="M368" s="222"/>
      <c r="N368" s="223"/>
      <c r="O368" s="223"/>
      <c r="P368" s="223"/>
      <c r="Q368" s="223"/>
      <c r="R368" s="223"/>
      <c r="S368" s="223"/>
      <c r="T368" s="224"/>
      <c r="AT368" s="225" t="s">
        <v>165</v>
      </c>
      <c r="AU368" s="225" t="s">
        <v>163</v>
      </c>
      <c r="AV368" s="12" t="s">
        <v>84</v>
      </c>
      <c r="AW368" s="12" t="s">
        <v>37</v>
      </c>
      <c r="AX368" s="12" t="s">
        <v>82</v>
      </c>
      <c r="AY368" s="225" t="s">
        <v>153</v>
      </c>
    </row>
    <row r="369" spans="2:65" s="1" customFormat="1" ht="25.5" customHeight="1">
      <c r="B369" s="41"/>
      <c r="C369" s="192" t="s">
        <v>493</v>
      </c>
      <c r="D369" s="192" t="s">
        <v>157</v>
      </c>
      <c r="E369" s="193" t="s">
        <v>494</v>
      </c>
      <c r="F369" s="194" t="s">
        <v>495</v>
      </c>
      <c r="G369" s="195" t="s">
        <v>160</v>
      </c>
      <c r="H369" s="196">
        <v>1.1000000000000001</v>
      </c>
      <c r="I369" s="197"/>
      <c r="J369" s="198">
        <f>ROUND(I369*H369,2)</f>
        <v>0</v>
      </c>
      <c r="K369" s="194" t="s">
        <v>161</v>
      </c>
      <c r="L369" s="61"/>
      <c r="M369" s="199" t="s">
        <v>30</v>
      </c>
      <c r="N369" s="200" t="s">
        <v>45</v>
      </c>
      <c r="O369" s="42"/>
      <c r="P369" s="201">
        <f>O369*H369</f>
        <v>0</v>
      </c>
      <c r="Q369" s="201">
        <v>2.45329</v>
      </c>
      <c r="R369" s="201">
        <f>Q369*H369</f>
        <v>2.6986190000000003</v>
      </c>
      <c r="S369" s="201">
        <v>0</v>
      </c>
      <c r="T369" s="202">
        <f>S369*H369</f>
        <v>0</v>
      </c>
      <c r="AR369" s="24" t="s">
        <v>162</v>
      </c>
      <c r="AT369" s="24" t="s">
        <v>157</v>
      </c>
      <c r="AU369" s="24" t="s">
        <v>163</v>
      </c>
      <c r="AY369" s="24" t="s">
        <v>153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82</v>
      </c>
      <c r="BK369" s="203">
        <f>ROUND(I369*H369,2)</f>
        <v>0</v>
      </c>
      <c r="BL369" s="24" t="s">
        <v>162</v>
      </c>
      <c r="BM369" s="24" t="s">
        <v>496</v>
      </c>
    </row>
    <row r="370" spans="2:65" s="11" customFormat="1" ht="13.5">
      <c r="B370" s="204"/>
      <c r="C370" s="205"/>
      <c r="D370" s="206" t="s">
        <v>165</v>
      </c>
      <c r="E370" s="207" t="s">
        <v>30</v>
      </c>
      <c r="F370" s="208" t="s">
        <v>497</v>
      </c>
      <c r="G370" s="205"/>
      <c r="H370" s="207" t="s">
        <v>30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165</v>
      </c>
      <c r="AU370" s="214" t="s">
        <v>163</v>
      </c>
      <c r="AV370" s="11" t="s">
        <v>82</v>
      </c>
      <c r="AW370" s="11" t="s">
        <v>37</v>
      </c>
      <c r="AX370" s="11" t="s">
        <v>74</v>
      </c>
      <c r="AY370" s="214" t="s">
        <v>153</v>
      </c>
    </row>
    <row r="371" spans="2:65" s="11" customFormat="1" ht="13.5">
      <c r="B371" s="204"/>
      <c r="C371" s="205"/>
      <c r="D371" s="206" t="s">
        <v>165</v>
      </c>
      <c r="E371" s="207" t="s">
        <v>30</v>
      </c>
      <c r="F371" s="208" t="s">
        <v>483</v>
      </c>
      <c r="G371" s="205"/>
      <c r="H371" s="207" t="s">
        <v>30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165</v>
      </c>
      <c r="AU371" s="214" t="s">
        <v>163</v>
      </c>
      <c r="AV371" s="11" t="s">
        <v>82</v>
      </c>
      <c r="AW371" s="11" t="s">
        <v>37</v>
      </c>
      <c r="AX371" s="11" t="s">
        <v>74</v>
      </c>
      <c r="AY371" s="214" t="s">
        <v>153</v>
      </c>
    </row>
    <row r="372" spans="2:65" s="12" customFormat="1" ht="13.5">
      <c r="B372" s="215"/>
      <c r="C372" s="216"/>
      <c r="D372" s="206" t="s">
        <v>165</v>
      </c>
      <c r="E372" s="217" t="s">
        <v>30</v>
      </c>
      <c r="F372" s="218" t="s">
        <v>498</v>
      </c>
      <c r="G372" s="216"/>
      <c r="H372" s="219">
        <v>8.5000000000000006E-2</v>
      </c>
      <c r="I372" s="220"/>
      <c r="J372" s="216"/>
      <c r="K372" s="216"/>
      <c r="L372" s="221"/>
      <c r="M372" s="222"/>
      <c r="N372" s="223"/>
      <c r="O372" s="223"/>
      <c r="P372" s="223"/>
      <c r="Q372" s="223"/>
      <c r="R372" s="223"/>
      <c r="S372" s="223"/>
      <c r="T372" s="224"/>
      <c r="AT372" s="225" t="s">
        <v>165</v>
      </c>
      <c r="AU372" s="225" t="s">
        <v>163</v>
      </c>
      <c r="AV372" s="12" t="s">
        <v>84</v>
      </c>
      <c r="AW372" s="12" t="s">
        <v>37</v>
      </c>
      <c r="AX372" s="12" t="s">
        <v>74</v>
      </c>
      <c r="AY372" s="225" t="s">
        <v>153</v>
      </c>
    </row>
    <row r="373" spans="2:65" s="11" customFormat="1" ht="13.5">
      <c r="B373" s="204"/>
      <c r="C373" s="205"/>
      <c r="D373" s="206" t="s">
        <v>165</v>
      </c>
      <c r="E373" s="207" t="s">
        <v>30</v>
      </c>
      <c r="F373" s="208" t="s">
        <v>446</v>
      </c>
      <c r="G373" s="205"/>
      <c r="H373" s="207" t="s">
        <v>30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165</v>
      </c>
      <c r="AU373" s="214" t="s">
        <v>163</v>
      </c>
      <c r="AV373" s="11" t="s">
        <v>82</v>
      </c>
      <c r="AW373" s="11" t="s">
        <v>37</v>
      </c>
      <c r="AX373" s="11" t="s">
        <v>74</v>
      </c>
      <c r="AY373" s="214" t="s">
        <v>153</v>
      </c>
    </row>
    <row r="374" spans="2:65" s="12" customFormat="1" ht="13.5">
      <c r="B374" s="215"/>
      <c r="C374" s="216"/>
      <c r="D374" s="206" t="s">
        <v>165</v>
      </c>
      <c r="E374" s="217" t="s">
        <v>30</v>
      </c>
      <c r="F374" s="218" t="s">
        <v>499</v>
      </c>
      <c r="G374" s="216"/>
      <c r="H374" s="219">
        <v>0.45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165</v>
      </c>
      <c r="AU374" s="225" t="s">
        <v>163</v>
      </c>
      <c r="AV374" s="12" t="s">
        <v>84</v>
      </c>
      <c r="AW374" s="12" t="s">
        <v>37</v>
      </c>
      <c r="AX374" s="12" t="s">
        <v>74</v>
      </c>
      <c r="AY374" s="225" t="s">
        <v>153</v>
      </c>
    </row>
    <row r="375" spans="2:65" s="12" customFormat="1" ht="13.5">
      <c r="B375" s="215"/>
      <c r="C375" s="216"/>
      <c r="D375" s="206" t="s">
        <v>165</v>
      </c>
      <c r="E375" s="217" t="s">
        <v>30</v>
      </c>
      <c r="F375" s="218" t="s">
        <v>500</v>
      </c>
      <c r="G375" s="216"/>
      <c r="H375" s="219">
        <v>0.56499999999999995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165</v>
      </c>
      <c r="AU375" s="225" t="s">
        <v>163</v>
      </c>
      <c r="AV375" s="12" t="s">
        <v>84</v>
      </c>
      <c r="AW375" s="12" t="s">
        <v>37</v>
      </c>
      <c r="AX375" s="12" t="s">
        <v>74</v>
      </c>
      <c r="AY375" s="225" t="s">
        <v>153</v>
      </c>
    </row>
    <row r="376" spans="2:65" s="14" customFormat="1" ht="13.5">
      <c r="B376" s="237"/>
      <c r="C376" s="238"/>
      <c r="D376" s="206" t="s">
        <v>165</v>
      </c>
      <c r="E376" s="239" t="s">
        <v>30</v>
      </c>
      <c r="F376" s="240" t="s">
        <v>210</v>
      </c>
      <c r="G376" s="238"/>
      <c r="H376" s="241">
        <v>1.1000000000000001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AT376" s="247" t="s">
        <v>165</v>
      </c>
      <c r="AU376" s="247" t="s">
        <v>163</v>
      </c>
      <c r="AV376" s="14" t="s">
        <v>162</v>
      </c>
      <c r="AW376" s="14" t="s">
        <v>37</v>
      </c>
      <c r="AX376" s="14" t="s">
        <v>82</v>
      </c>
      <c r="AY376" s="247" t="s">
        <v>153</v>
      </c>
    </row>
    <row r="377" spans="2:65" s="1" customFormat="1" ht="25.5" customHeight="1">
      <c r="B377" s="41"/>
      <c r="C377" s="192" t="s">
        <v>501</v>
      </c>
      <c r="D377" s="192" t="s">
        <v>157</v>
      </c>
      <c r="E377" s="193" t="s">
        <v>502</v>
      </c>
      <c r="F377" s="194" t="s">
        <v>503</v>
      </c>
      <c r="G377" s="195" t="s">
        <v>307</v>
      </c>
      <c r="H377" s="196">
        <v>18.2</v>
      </c>
      <c r="I377" s="197"/>
      <c r="J377" s="198">
        <f>ROUND(I377*H377,2)</f>
        <v>0</v>
      </c>
      <c r="K377" s="194" t="s">
        <v>161</v>
      </c>
      <c r="L377" s="61"/>
      <c r="M377" s="199" t="s">
        <v>30</v>
      </c>
      <c r="N377" s="200" t="s">
        <v>45</v>
      </c>
      <c r="O377" s="42"/>
      <c r="P377" s="201">
        <f>O377*H377</f>
        <v>0</v>
      </c>
      <c r="Q377" s="201">
        <v>4.6000000000000001E-4</v>
      </c>
      <c r="R377" s="201">
        <f>Q377*H377</f>
        <v>8.3719999999999992E-3</v>
      </c>
      <c r="S377" s="201">
        <v>0</v>
      </c>
      <c r="T377" s="202">
        <f>S377*H377</f>
        <v>0</v>
      </c>
      <c r="AR377" s="24" t="s">
        <v>162</v>
      </c>
      <c r="AT377" s="24" t="s">
        <v>157</v>
      </c>
      <c r="AU377" s="24" t="s">
        <v>163</v>
      </c>
      <c r="AY377" s="24" t="s">
        <v>153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82</v>
      </c>
      <c r="BK377" s="203">
        <f>ROUND(I377*H377,2)</f>
        <v>0</v>
      </c>
      <c r="BL377" s="24" t="s">
        <v>162</v>
      </c>
      <c r="BM377" s="24" t="s">
        <v>504</v>
      </c>
    </row>
    <row r="378" spans="2:65" s="11" customFormat="1" ht="13.5">
      <c r="B378" s="204"/>
      <c r="C378" s="205"/>
      <c r="D378" s="206" t="s">
        <v>165</v>
      </c>
      <c r="E378" s="207" t="s">
        <v>30</v>
      </c>
      <c r="F378" s="208" t="s">
        <v>505</v>
      </c>
      <c r="G378" s="205"/>
      <c r="H378" s="207" t="s">
        <v>30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165</v>
      </c>
      <c r="AU378" s="214" t="s">
        <v>163</v>
      </c>
      <c r="AV378" s="11" t="s">
        <v>82</v>
      </c>
      <c r="AW378" s="11" t="s">
        <v>37</v>
      </c>
      <c r="AX378" s="11" t="s">
        <v>74</v>
      </c>
      <c r="AY378" s="214" t="s">
        <v>153</v>
      </c>
    </row>
    <row r="379" spans="2:65" s="11" customFormat="1" ht="13.5">
      <c r="B379" s="204"/>
      <c r="C379" s="205"/>
      <c r="D379" s="206" t="s">
        <v>165</v>
      </c>
      <c r="E379" s="207" t="s">
        <v>30</v>
      </c>
      <c r="F379" s="208" t="s">
        <v>491</v>
      </c>
      <c r="G379" s="205"/>
      <c r="H379" s="207" t="s">
        <v>30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165</v>
      </c>
      <c r="AU379" s="214" t="s">
        <v>163</v>
      </c>
      <c r="AV379" s="11" t="s">
        <v>82</v>
      </c>
      <c r="AW379" s="11" t="s">
        <v>37</v>
      </c>
      <c r="AX379" s="11" t="s">
        <v>74</v>
      </c>
      <c r="AY379" s="214" t="s">
        <v>153</v>
      </c>
    </row>
    <row r="380" spans="2:65" s="12" customFormat="1" ht="13.5">
      <c r="B380" s="215"/>
      <c r="C380" s="216"/>
      <c r="D380" s="206" t="s">
        <v>165</v>
      </c>
      <c r="E380" s="217" t="s">
        <v>30</v>
      </c>
      <c r="F380" s="218" t="s">
        <v>506</v>
      </c>
      <c r="G380" s="216"/>
      <c r="H380" s="219">
        <v>18.2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165</v>
      </c>
      <c r="AU380" s="225" t="s">
        <v>163</v>
      </c>
      <c r="AV380" s="12" t="s">
        <v>84</v>
      </c>
      <c r="AW380" s="12" t="s">
        <v>37</v>
      </c>
      <c r="AX380" s="12" t="s">
        <v>82</v>
      </c>
      <c r="AY380" s="225" t="s">
        <v>153</v>
      </c>
    </row>
    <row r="381" spans="2:65" s="1" customFormat="1" ht="25.5" customHeight="1">
      <c r="B381" s="41"/>
      <c r="C381" s="192" t="s">
        <v>507</v>
      </c>
      <c r="D381" s="192" t="s">
        <v>157</v>
      </c>
      <c r="E381" s="193" t="s">
        <v>508</v>
      </c>
      <c r="F381" s="194" t="s">
        <v>509</v>
      </c>
      <c r="G381" s="195" t="s">
        <v>205</v>
      </c>
      <c r="H381" s="196">
        <v>40</v>
      </c>
      <c r="I381" s="197"/>
      <c r="J381" s="198">
        <f>ROUND(I381*H381,2)</f>
        <v>0</v>
      </c>
      <c r="K381" s="194" t="s">
        <v>161</v>
      </c>
      <c r="L381" s="61"/>
      <c r="M381" s="199" t="s">
        <v>30</v>
      </c>
      <c r="N381" s="200" t="s">
        <v>45</v>
      </c>
      <c r="O381" s="42"/>
      <c r="P381" s="201">
        <f>O381*H381</f>
        <v>0</v>
      </c>
      <c r="Q381" s="201">
        <v>1.2E-4</v>
      </c>
      <c r="R381" s="201">
        <f>Q381*H381</f>
        <v>4.8000000000000004E-3</v>
      </c>
      <c r="S381" s="201">
        <v>0</v>
      </c>
      <c r="T381" s="202">
        <f>S381*H381</f>
        <v>0</v>
      </c>
      <c r="AR381" s="24" t="s">
        <v>162</v>
      </c>
      <c r="AT381" s="24" t="s">
        <v>157</v>
      </c>
      <c r="AU381" s="24" t="s">
        <v>163</v>
      </c>
      <c r="AY381" s="24" t="s">
        <v>153</v>
      </c>
      <c r="BE381" s="203">
        <f>IF(N381="základní",J381,0)</f>
        <v>0</v>
      </c>
      <c r="BF381" s="203">
        <f>IF(N381="snížená",J381,0)</f>
        <v>0</v>
      </c>
      <c r="BG381" s="203">
        <f>IF(N381="zákl. přenesená",J381,0)</f>
        <v>0</v>
      </c>
      <c r="BH381" s="203">
        <f>IF(N381="sníž. přenesená",J381,0)</f>
        <v>0</v>
      </c>
      <c r="BI381" s="203">
        <f>IF(N381="nulová",J381,0)</f>
        <v>0</v>
      </c>
      <c r="BJ381" s="24" t="s">
        <v>82</v>
      </c>
      <c r="BK381" s="203">
        <f>ROUND(I381*H381,2)</f>
        <v>0</v>
      </c>
      <c r="BL381" s="24" t="s">
        <v>162</v>
      </c>
      <c r="BM381" s="24" t="s">
        <v>510</v>
      </c>
    </row>
    <row r="382" spans="2:65" s="10" customFormat="1" ht="22.35" customHeight="1">
      <c r="B382" s="176"/>
      <c r="C382" s="177"/>
      <c r="D382" s="178" t="s">
        <v>73</v>
      </c>
      <c r="E382" s="190" t="s">
        <v>223</v>
      </c>
      <c r="F382" s="190" t="s">
        <v>511</v>
      </c>
      <c r="G382" s="177"/>
      <c r="H382" s="177"/>
      <c r="I382" s="180"/>
      <c r="J382" s="191">
        <f>BK382</f>
        <v>0</v>
      </c>
      <c r="K382" s="177"/>
      <c r="L382" s="182"/>
      <c r="M382" s="183"/>
      <c r="N382" s="184"/>
      <c r="O382" s="184"/>
      <c r="P382" s="185">
        <f>SUM(P383:P391)</f>
        <v>0</v>
      </c>
      <c r="Q382" s="184"/>
      <c r="R382" s="185">
        <f>SUM(R383:R391)</f>
        <v>0</v>
      </c>
      <c r="S382" s="184"/>
      <c r="T382" s="186">
        <f>SUM(T383:T391)</f>
        <v>0.42399999999999999</v>
      </c>
      <c r="AR382" s="187" t="s">
        <v>82</v>
      </c>
      <c r="AT382" s="188" t="s">
        <v>73</v>
      </c>
      <c r="AU382" s="188" t="s">
        <v>84</v>
      </c>
      <c r="AY382" s="187" t="s">
        <v>153</v>
      </c>
      <c r="BK382" s="189">
        <f>SUM(BK383:BK391)</f>
        <v>0</v>
      </c>
    </row>
    <row r="383" spans="2:65" s="1" customFormat="1" ht="38.25" customHeight="1">
      <c r="B383" s="41"/>
      <c r="C383" s="192" t="s">
        <v>512</v>
      </c>
      <c r="D383" s="192" t="s">
        <v>157</v>
      </c>
      <c r="E383" s="193" t="s">
        <v>513</v>
      </c>
      <c r="F383" s="194" t="s">
        <v>514</v>
      </c>
      <c r="G383" s="195" t="s">
        <v>328</v>
      </c>
      <c r="H383" s="196">
        <v>4</v>
      </c>
      <c r="I383" s="197"/>
      <c r="J383" s="198">
        <f>ROUND(I383*H383,2)</f>
        <v>0</v>
      </c>
      <c r="K383" s="194" t="s">
        <v>161</v>
      </c>
      <c r="L383" s="61"/>
      <c r="M383" s="199" t="s">
        <v>30</v>
      </c>
      <c r="N383" s="200" t="s">
        <v>45</v>
      </c>
      <c r="O383" s="42"/>
      <c r="P383" s="201">
        <f>O383*H383</f>
        <v>0</v>
      </c>
      <c r="Q383" s="201">
        <v>0</v>
      </c>
      <c r="R383" s="201">
        <f>Q383*H383</f>
        <v>0</v>
      </c>
      <c r="S383" s="201">
        <v>5.3999999999999999E-2</v>
      </c>
      <c r="T383" s="202">
        <f>S383*H383</f>
        <v>0.216</v>
      </c>
      <c r="AR383" s="24" t="s">
        <v>162</v>
      </c>
      <c r="AT383" s="24" t="s">
        <v>157</v>
      </c>
      <c r="AU383" s="24" t="s">
        <v>163</v>
      </c>
      <c r="AY383" s="24" t="s">
        <v>153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82</v>
      </c>
      <c r="BK383" s="203">
        <f>ROUND(I383*H383,2)</f>
        <v>0</v>
      </c>
      <c r="BL383" s="24" t="s">
        <v>162</v>
      </c>
      <c r="BM383" s="24" t="s">
        <v>515</v>
      </c>
    </row>
    <row r="384" spans="2:65" s="11" customFormat="1" ht="13.5">
      <c r="B384" s="204"/>
      <c r="C384" s="205"/>
      <c r="D384" s="206" t="s">
        <v>165</v>
      </c>
      <c r="E384" s="207" t="s">
        <v>30</v>
      </c>
      <c r="F384" s="208" t="s">
        <v>516</v>
      </c>
      <c r="G384" s="205"/>
      <c r="H384" s="207" t="s">
        <v>30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165</v>
      </c>
      <c r="AU384" s="214" t="s">
        <v>163</v>
      </c>
      <c r="AV384" s="11" t="s">
        <v>82</v>
      </c>
      <c r="AW384" s="11" t="s">
        <v>37</v>
      </c>
      <c r="AX384" s="11" t="s">
        <v>74</v>
      </c>
      <c r="AY384" s="214" t="s">
        <v>153</v>
      </c>
    </row>
    <row r="385" spans="2:65" s="12" customFormat="1" ht="13.5">
      <c r="B385" s="215"/>
      <c r="C385" s="216"/>
      <c r="D385" s="206" t="s">
        <v>165</v>
      </c>
      <c r="E385" s="217" t="s">
        <v>30</v>
      </c>
      <c r="F385" s="218" t="s">
        <v>162</v>
      </c>
      <c r="G385" s="216"/>
      <c r="H385" s="219">
        <v>4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AT385" s="225" t="s">
        <v>165</v>
      </c>
      <c r="AU385" s="225" t="s">
        <v>163</v>
      </c>
      <c r="AV385" s="12" t="s">
        <v>84</v>
      </c>
      <c r="AW385" s="12" t="s">
        <v>37</v>
      </c>
      <c r="AX385" s="12" t="s">
        <v>82</v>
      </c>
      <c r="AY385" s="225" t="s">
        <v>153</v>
      </c>
    </row>
    <row r="386" spans="2:65" s="1" customFormat="1" ht="25.5" customHeight="1">
      <c r="B386" s="41"/>
      <c r="C386" s="192" t="s">
        <v>517</v>
      </c>
      <c r="D386" s="192" t="s">
        <v>157</v>
      </c>
      <c r="E386" s="193" t="s">
        <v>518</v>
      </c>
      <c r="F386" s="194" t="s">
        <v>519</v>
      </c>
      <c r="G386" s="195" t="s">
        <v>328</v>
      </c>
      <c r="H386" s="196">
        <v>1</v>
      </c>
      <c r="I386" s="197"/>
      <c r="J386" s="198">
        <f>ROUND(I386*H386,2)</f>
        <v>0</v>
      </c>
      <c r="K386" s="194" t="s">
        <v>161</v>
      </c>
      <c r="L386" s="61"/>
      <c r="M386" s="199" t="s">
        <v>30</v>
      </c>
      <c r="N386" s="200" t="s">
        <v>45</v>
      </c>
      <c r="O386" s="42"/>
      <c r="P386" s="201">
        <f>O386*H386</f>
        <v>0</v>
      </c>
      <c r="Q386" s="201">
        <v>0</v>
      </c>
      <c r="R386" s="201">
        <f>Q386*H386</f>
        <v>0</v>
      </c>
      <c r="S386" s="201">
        <v>8.8999999999999996E-2</v>
      </c>
      <c r="T386" s="202">
        <f>S386*H386</f>
        <v>8.8999999999999996E-2</v>
      </c>
      <c r="AR386" s="24" t="s">
        <v>162</v>
      </c>
      <c r="AT386" s="24" t="s">
        <v>157</v>
      </c>
      <c r="AU386" s="24" t="s">
        <v>163</v>
      </c>
      <c r="AY386" s="24" t="s">
        <v>153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82</v>
      </c>
      <c r="BK386" s="203">
        <f>ROUND(I386*H386,2)</f>
        <v>0</v>
      </c>
      <c r="BL386" s="24" t="s">
        <v>162</v>
      </c>
      <c r="BM386" s="24" t="s">
        <v>520</v>
      </c>
    </row>
    <row r="387" spans="2:65" s="11" customFormat="1" ht="13.5">
      <c r="B387" s="204"/>
      <c r="C387" s="205"/>
      <c r="D387" s="206" t="s">
        <v>165</v>
      </c>
      <c r="E387" s="207" t="s">
        <v>30</v>
      </c>
      <c r="F387" s="208" t="s">
        <v>521</v>
      </c>
      <c r="G387" s="205"/>
      <c r="H387" s="207" t="s">
        <v>30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165</v>
      </c>
      <c r="AU387" s="214" t="s">
        <v>163</v>
      </c>
      <c r="AV387" s="11" t="s">
        <v>82</v>
      </c>
      <c r="AW387" s="11" t="s">
        <v>37</v>
      </c>
      <c r="AX387" s="11" t="s">
        <v>74</v>
      </c>
      <c r="AY387" s="214" t="s">
        <v>153</v>
      </c>
    </row>
    <row r="388" spans="2:65" s="12" customFormat="1" ht="13.5">
      <c r="B388" s="215"/>
      <c r="C388" s="216"/>
      <c r="D388" s="206" t="s">
        <v>165</v>
      </c>
      <c r="E388" s="217" t="s">
        <v>30</v>
      </c>
      <c r="F388" s="218" t="s">
        <v>82</v>
      </c>
      <c r="G388" s="216"/>
      <c r="H388" s="219">
        <v>1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165</v>
      </c>
      <c r="AU388" s="225" t="s">
        <v>163</v>
      </c>
      <c r="AV388" s="12" t="s">
        <v>84</v>
      </c>
      <c r="AW388" s="12" t="s">
        <v>37</v>
      </c>
      <c r="AX388" s="12" t="s">
        <v>82</v>
      </c>
      <c r="AY388" s="225" t="s">
        <v>153</v>
      </c>
    </row>
    <row r="389" spans="2:65" s="1" customFormat="1" ht="25.5" customHeight="1">
      <c r="B389" s="41"/>
      <c r="C389" s="192" t="s">
        <v>522</v>
      </c>
      <c r="D389" s="192" t="s">
        <v>157</v>
      </c>
      <c r="E389" s="193" t="s">
        <v>523</v>
      </c>
      <c r="F389" s="194" t="s">
        <v>524</v>
      </c>
      <c r="G389" s="195" t="s">
        <v>328</v>
      </c>
      <c r="H389" s="196">
        <v>1</v>
      </c>
      <c r="I389" s="197"/>
      <c r="J389" s="198">
        <f>ROUND(I389*H389,2)</f>
        <v>0</v>
      </c>
      <c r="K389" s="194" t="s">
        <v>30</v>
      </c>
      <c r="L389" s="61"/>
      <c r="M389" s="199" t="s">
        <v>30</v>
      </c>
      <c r="N389" s="200" t="s">
        <v>45</v>
      </c>
      <c r="O389" s="42"/>
      <c r="P389" s="201">
        <f>O389*H389</f>
        <v>0</v>
      </c>
      <c r="Q389" s="201">
        <v>0</v>
      </c>
      <c r="R389" s="201">
        <f>Q389*H389</f>
        <v>0</v>
      </c>
      <c r="S389" s="201">
        <v>0.11899999999999999</v>
      </c>
      <c r="T389" s="202">
        <f>S389*H389</f>
        <v>0.11899999999999999</v>
      </c>
      <c r="AR389" s="24" t="s">
        <v>162</v>
      </c>
      <c r="AT389" s="24" t="s">
        <v>157</v>
      </c>
      <c r="AU389" s="24" t="s">
        <v>163</v>
      </c>
      <c r="AY389" s="24" t="s">
        <v>153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82</v>
      </c>
      <c r="BK389" s="203">
        <f>ROUND(I389*H389,2)</f>
        <v>0</v>
      </c>
      <c r="BL389" s="24" t="s">
        <v>162</v>
      </c>
      <c r="BM389" s="24" t="s">
        <v>525</v>
      </c>
    </row>
    <row r="390" spans="2:65" s="11" customFormat="1" ht="13.5">
      <c r="B390" s="204"/>
      <c r="C390" s="205"/>
      <c r="D390" s="206" t="s">
        <v>165</v>
      </c>
      <c r="E390" s="207" t="s">
        <v>30</v>
      </c>
      <c r="F390" s="208" t="s">
        <v>521</v>
      </c>
      <c r="G390" s="205"/>
      <c r="H390" s="207" t="s">
        <v>30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165</v>
      </c>
      <c r="AU390" s="214" t="s">
        <v>163</v>
      </c>
      <c r="AV390" s="11" t="s">
        <v>82</v>
      </c>
      <c r="AW390" s="11" t="s">
        <v>37</v>
      </c>
      <c r="AX390" s="11" t="s">
        <v>74</v>
      </c>
      <c r="AY390" s="214" t="s">
        <v>153</v>
      </c>
    </row>
    <row r="391" spans="2:65" s="12" customFormat="1" ht="13.5">
      <c r="B391" s="215"/>
      <c r="C391" s="216"/>
      <c r="D391" s="206" t="s">
        <v>165</v>
      </c>
      <c r="E391" s="217" t="s">
        <v>30</v>
      </c>
      <c r="F391" s="218" t="s">
        <v>82</v>
      </c>
      <c r="G391" s="216"/>
      <c r="H391" s="219">
        <v>1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165</v>
      </c>
      <c r="AU391" s="225" t="s">
        <v>163</v>
      </c>
      <c r="AV391" s="12" t="s">
        <v>84</v>
      </c>
      <c r="AW391" s="12" t="s">
        <v>37</v>
      </c>
      <c r="AX391" s="12" t="s">
        <v>82</v>
      </c>
      <c r="AY391" s="225" t="s">
        <v>153</v>
      </c>
    </row>
    <row r="392" spans="2:65" s="10" customFormat="1" ht="22.35" customHeight="1">
      <c r="B392" s="176"/>
      <c r="C392" s="177"/>
      <c r="D392" s="178" t="s">
        <v>73</v>
      </c>
      <c r="E392" s="190" t="s">
        <v>526</v>
      </c>
      <c r="F392" s="190" t="s">
        <v>527</v>
      </c>
      <c r="G392" s="177"/>
      <c r="H392" s="177"/>
      <c r="I392" s="180"/>
      <c r="J392" s="191">
        <f>BK392</f>
        <v>0</v>
      </c>
      <c r="K392" s="177"/>
      <c r="L392" s="182"/>
      <c r="M392" s="183"/>
      <c r="N392" s="184"/>
      <c r="O392" s="184"/>
      <c r="P392" s="185">
        <f>SUM(P393:P403)</f>
        <v>0</v>
      </c>
      <c r="Q392" s="184"/>
      <c r="R392" s="185">
        <f>SUM(R393:R403)</f>
        <v>0.92167500000000002</v>
      </c>
      <c r="S392" s="184"/>
      <c r="T392" s="186">
        <f>SUM(T393:T403)</f>
        <v>0</v>
      </c>
      <c r="AR392" s="187" t="s">
        <v>82</v>
      </c>
      <c r="AT392" s="188" t="s">
        <v>73</v>
      </c>
      <c r="AU392" s="188" t="s">
        <v>84</v>
      </c>
      <c r="AY392" s="187" t="s">
        <v>153</v>
      </c>
      <c r="BK392" s="189">
        <f>SUM(BK393:BK403)</f>
        <v>0</v>
      </c>
    </row>
    <row r="393" spans="2:65" s="1" customFormat="1" ht="25.5" customHeight="1">
      <c r="B393" s="41"/>
      <c r="C393" s="192" t="s">
        <v>528</v>
      </c>
      <c r="D393" s="192" t="s">
        <v>157</v>
      </c>
      <c r="E393" s="193" t="s">
        <v>529</v>
      </c>
      <c r="F393" s="194" t="s">
        <v>530</v>
      </c>
      <c r="G393" s="195" t="s">
        <v>205</v>
      </c>
      <c r="H393" s="196">
        <v>27</v>
      </c>
      <c r="I393" s="197"/>
      <c r="J393" s="198">
        <f>ROUND(I393*H393,2)</f>
        <v>0</v>
      </c>
      <c r="K393" s="194" t="s">
        <v>30</v>
      </c>
      <c r="L393" s="61"/>
      <c r="M393" s="199" t="s">
        <v>30</v>
      </c>
      <c r="N393" s="200" t="s">
        <v>45</v>
      </c>
      <c r="O393" s="42"/>
      <c r="P393" s="201">
        <f>O393*H393</f>
        <v>0</v>
      </c>
      <c r="Q393" s="201">
        <v>0</v>
      </c>
      <c r="R393" s="201">
        <f>Q393*H393</f>
        <v>0</v>
      </c>
      <c r="S393" s="201">
        <v>0</v>
      </c>
      <c r="T393" s="202">
        <f>S393*H393</f>
        <v>0</v>
      </c>
      <c r="AR393" s="24" t="s">
        <v>162</v>
      </c>
      <c r="AT393" s="24" t="s">
        <v>157</v>
      </c>
      <c r="AU393" s="24" t="s">
        <v>163</v>
      </c>
      <c r="AY393" s="24" t="s">
        <v>153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82</v>
      </c>
      <c r="BK393" s="203">
        <f>ROUND(I393*H393,2)</f>
        <v>0</v>
      </c>
      <c r="BL393" s="24" t="s">
        <v>162</v>
      </c>
      <c r="BM393" s="24" t="s">
        <v>531</v>
      </c>
    </row>
    <row r="394" spans="2:65" s="11" customFormat="1" ht="13.5">
      <c r="B394" s="204"/>
      <c r="C394" s="205"/>
      <c r="D394" s="206" t="s">
        <v>165</v>
      </c>
      <c r="E394" s="207" t="s">
        <v>30</v>
      </c>
      <c r="F394" s="208" t="s">
        <v>532</v>
      </c>
      <c r="G394" s="205"/>
      <c r="H394" s="207" t="s">
        <v>30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165</v>
      </c>
      <c r="AU394" s="214" t="s">
        <v>163</v>
      </c>
      <c r="AV394" s="11" t="s">
        <v>82</v>
      </c>
      <c r="AW394" s="11" t="s">
        <v>37</v>
      </c>
      <c r="AX394" s="11" t="s">
        <v>74</v>
      </c>
      <c r="AY394" s="214" t="s">
        <v>153</v>
      </c>
    </row>
    <row r="395" spans="2:65" s="12" customFormat="1" ht="13.5">
      <c r="B395" s="215"/>
      <c r="C395" s="216"/>
      <c r="D395" s="206" t="s">
        <v>165</v>
      </c>
      <c r="E395" s="217" t="s">
        <v>30</v>
      </c>
      <c r="F395" s="218" t="s">
        <v>533</v>
      </c>
      <c r="G395" s="216"/>
      <c r="H395" s="219">
        <v>27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165</v>
      </c>
      <c r="AU395" s="225" t="s">
        <v>163</v>
      </c>
      <c r="AV395" s="12" t="s">
        <v>84</v>
      </c>
      <c r="AW395" s="12" t="s">
        <v>37</v>
      </c>
      <c r="AX395" s="12" t="s">
        <v>82</v>
      </c>
      <c r="AY395" s="225" t="s">
        <v>153</v>
      </c>
    </row>
    <row r="396" spans="2:65" s="1" customFormat="1" ht="25.5" customHeight="1">
      <c r="B396" s="41"/>
      <c r="C396" s="192" t="s">
        <v>534</v>
      </c>
      <c r="D396" s="192" t="s">
        <v>157</v>
      </c>
      <c r="E396" s="193" t="s">
        <v>535</v>
      </c>
      <c r="F396" s="194" t="s">
        <v>536</v>
      </c>
      <c r="G396" s="195" t="s">
        <v>205</v>
      </c>
      <c r="H396" s="196">
        <v>13.5</v>
      </c>
      <c r="I396" s="197"/>
      <c r="J396" s="198">
        <f>ROUND(I396*H396,2)</f>
        <v>0</v>
      </c>
      <c r="K396" s="194" t="s">
        <v>30</v>
      </c>
      <c r="L396" s="61"/>
      <c r="M396" s="199" t="s">
        <v>30</v>
      </c>
      <c r="N396" s="200" t="s">
        <v>45</v>
      </c>
      <c r="O396" s="42"/>
      <c r="P396" s="201">
        <f>O396*H396</f>
        <v>0</v>
      </c>
      <c r="Q396" s="201">
        <v>3.8850000000000003E-2</v>
      </c>
      <c r="R396" s="201">
        <f>Q396*H396</f>
        <v>0.52447500000000002</v>
      </c>
      <c r="S396" s="201">
        <v>0</v>
      </c>
      <c r="T396" s="202">
        <f>S396*H396</f>
        <v>0</v>
      </c>
      <c r="AR396" s="24" t="s">
        <v>162</v>
      </c>
      <c r="AT396" s="24" t="s">
        <v>157</v>
      </c>
      <c r="AU396" s="24" t="s">
        <v>163</v>
      </c>
      <c r="AY396" s="24" t="s">
        <v>153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4" t="s">
        <v>82</v>
      </c>
      <c r="BK396" s="203">
        <f>ROUND(I396*H396,2)</f>
        <v>0</v>
      </c>
      <c r="BL396" s="24" t="s">
        <v>162</v>
      </c>
      <c r="BM396" s="24" t="s">
        <v>537</v>
      </c>
    </row>
    <row r="397" spans="2:65" s="11" customFormat="1" ht="13.5">
      <c r="B397" s="204"/>
      <c r="C397" s="205"/>
      <c r="D397" s="206" t="s">
        <v>165</v>
      </c>
      <c r="E397" s="207" t="s">
        <v>30</v>
      </c>
      <c r="F397" s="208" t="s">
        <v>538</v>
      </c>
      <c r="G397" s="205"/>
      <c r="H397" s="207" t="s">
        <v>30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165</v>
      </c>
      <c r="AU397" s="214" t="s">
        <v>163</v>
      </c>
      <c r="AV397" s="11" t="s">
        <v>82</v>
      </c>
      <c r="AW397" s="11" t="s">
        <v>37</v>
      </c>
      <c r="AX397" s="11" t="s">
        <v>74</v>
      </c>
      <c r="AY397" s="214" t="s">
        <v>153</v>
      </c>
    </row>
    <row r="398" spans="2:65" s="11" customFormat="1" ht="13.5">
      <c r="B398" s="204"/>
      <c r="C398" s="205"/>
      <c r="D398" s="206" t="s">
        <v>165</v>
      </c>
      <c r="E398" s="207" t="s">
        <v>30</v>
      </c>
      <c r="F398" s="208" t="s">
        <v>539</v>
      </c>
      <c r="G398" s="205"/>
      <c r="H398" s="207" t="s">
        <v>30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165</v>
      </c>
      <c r="AU398" s="214" t="s">
        <v>163</v>
      </c>
      <c r="AV398" s="11" t="s">
        <v>82</v>
      </c>
      <c r="AW398" s="11" t="s">
        <v>37</v>
      </c>
      <c r="AX398" s="11" t="s">
        <v>74</v>
      </c>
      <c r="AY398" s="214" t="s">
        <v>153</v>
      </c>
    </row>
    <row r="399" spans="2:65" s="12" customFormat="1" ht="13.5">
      <c r="B399" s="215"/>
      <c r="C399" s="216"/>
      <c r="D399" s="206" t="s">
        <v>165</v>
      </c>
      <c r="E399" s="217" t="s">
        <v>30</v>
      </c>
      <c r="F399" s="218" t="s">
        <v>540</v>
      </c>
      <c r="G399" s="216"/>
      <c r="H399" s="219">
        <v>13.5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165</v>
      </c>
      <c r="AU399" s="225" t="s">
        <v>163</v>
      </c>
      <c r="AV399" s="12" t="s">
        <v>84</v>
      </c>
      <c r="AW399" s="12" t="s">
        <v>37</v>
      </c>
      <c r="AX399" s="12" t="s">
        <v>82</v>
      </c>
      <c r="AY399" s="225" t="s">
        <v>153</v>
      </c>
    </row>
    <row r="400" spans="2:65" s="1" customFormat="1" ht="38.25" customHeight="1">
      <c r="B400" s="41"/>
      <c r="C400" s="192" t="s">
        <v>541</v>
      </c>
      <c r="D400" s="192" t="s">
        <v>157</v>
      </c>
      <c r="E400" s="193" t="s">
        <v>542</v>
      </c>
      <c r="F400" s="194" t="s">
        <v>543</v>
      </c>
      <c r="G400" s="195" t="s">
        <v>307</v>
      </c>
      <c r="H400" s="196">
        <v>2.4</v>
      </c>
      <c r="I400" s="197"/>
      <c r="J400" s="198">
        <f>ROUND(I400*H400,2)</f>
        <v>0</v>
      </c>
      <c r="K400" s="194" t="s">
        <v>161</v>
      </c>
      <c r="L400" s="61"/>
      <c r="M400" s="199" t="s">
        <v>30</v>
      </c>
      <c r="N400" s="200" t="s">
        <v>45</v>
      </c>
      <c r="O400" s="42"/>
      <c r="P400" s="201">
        <f>O400*H400</f>
        <v>0</v>
      </c>
      <c r="Q400" s="201">
        <v>0.1295</v>
      </c>
      <c r="R400" s="201">
        <f>Q400*H400</f>
        <v>0.31080000000000002</v>
      </c>
      <c r="S400" s="201">
        <v>0</v>
      </c>
      <c r="T400" s="202">
        <f>S400*H400</f>
        <v>0</v>
      </c>
      <c r="AR400" s="24" t="s">
        <v>162</v>
      </c>
      <c r="AT400" s="24" t="s">
        <v>157</v>
      </c>
      <c r="AU400" s="24" t="s">
        <v>163</v>
      </c>
      <c r="AY400" s="24" t="s">
        <v>153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82</v>
      </c>
      <c r="BK400" s="203">
        <f>ROUND(I400*H400,2)</f>
        <v>0</v>
      </c>
      <c r="BL400" s="24" t="s">
        <v>162</v>
      </c>
      <c r="BM400" s="24" t="s">
        <v>544</v>
      </c>
    </row>
    <row r="401" spans="2:65" s="11" customFormat="1" ht="13.5">
      <c r="B401" s="204"/>
      <c r="C401" s="205"/>
      <c r="D401" s="206" t="s">
        <v>165</v>
      </c>
      <c r="E401" s="207" t="s">
        <v>30</v>
      </c>
      <c r="F401" s="208" t="s">
        <v>545</v>
      </c>
      <c r="G401" s="205"/>
      <c r="H401" s="207" t="s">
        <v>30</v>
      </c>
      <c r="I401" s="209"/>
      <c r="J401" s="205"/>
      <c r="K401" s="205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165</v>
      </c>
      <c r="AU401" s="214" t="s">
        <v>163</v>
      </c>
      <c r="AV401" s="11" t="s">
        <v>82</v>
      </c>
      <c r="AW401" s="11" t="s">
        <v>37</v>
      </c>
      <c r="AX401" s="11" t="s">
        <v>74</v>
      </c>
      <c r="AY401" s="214" t="s">
        <v>153</v>
      </c>
    </row>
    <row r="402" spans="2:65" s="12" customFormat="1" ht="13.5">
      <c r="B402" s="215"/>
      <c r="C402" s="216"/>
      <c r="D402" s="206" t="s">
        <v>165</v>
      </c>
      <c r="E402" s="217" t="s">
        <v>30</v>
      </c>
      <c r="F402" s="218" t="s">
        <v>546</v>
      </c>
      <c r="G402" s="216"/>
      <c r="H402" s="219">
        <v>2.4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AT402" s="225" t="s">
        <v>165</v>
      </c>
      <c r="AU402" s="225" t="s">
        <v>163</v>
      </c>
      <c r="AV402" s="12" t="s">
        <v>84</v>
      </c>
      <c r="AW402" s="12" t="s">
        <v>37</v>
      </c>
      <c r="AX402" s="12" t="s">
        <v>82</v>
      </c>
      <c r="AY402" s="225" t="s">
        <v>153</v>
      </c>
    </row>
    <row r="403" spans="2:65" s="1" customFormat="1" ht="16.5" customHeight="1">
      <c r="B403" s="41"/>
      <c r="C403" s="248" t="s">
        <v>547</v>
      </c>
      <c r="D403" s="248" t="s">
        <v>332</v>
      </c>
      <c r="E403" s="249" t="s">
        <v>548</v>
      </c>
      <c r="F403" s="250" t="s">
        <v>549</v>
      </c>
      <c r="G403" s="251" t="s">
        <v>328</v>
      </c>
      <c r="H403" s="252">
        <v>2.4</v>
      </c>
      <c r="I403" s="253"/>
      <c r="J403" s="254">
        <f>ROUND(I403*H403,2)</f>
        <v>0</v>
      </c>
      <c r="K403" s="250" t="s">
        <v>161</v>
      </c>
      <c r="L403" s="255"/>
      <c r="M403" s="256" t="s">
        <v>30</v>
      </c>
      <c r="N403" s="257" t="s">
        <v>45</v>
      </c>
      <c r="O403" s="42"/>
      <c r="P403" s="201">
        <f>O403*H403</f>
        <v>0</v>
      </c>
      <c r="Q403" s="201">
        <v>3.5999999999999997E-2</v>
      </c>
      <c r="R403" s="201">
        <f>Q403*H403</f>
        <v>8.6399999999999991E-2</v>
      </c>
      <c r="S403" s="201">
        <v>0</v>
      </c>
      <c r="T403" s="202">
        <f>S403*H403</f>
        <v>0</v>
      </c>
      <c r="AR403" s="24" t="s">
        <v>219</v>
      </c>
      <c r="AT403" s="24" t="s">
        <v>332</v>
      </c>
      <c r="AU403" s="24" t="s">
        <v>163</v>
      </c>
      <c r="AY403" s="24" t="s">
        <v>153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24" t="s">
        <v>82</v>
      </c>
      <c r="BK403" s="203">
        <f>ROUND(I403*H403,2)</f>
        <v>0</v>
      </c>
      <c r="BL403" s="24" t="s">
        <v>162</v>
      </c>
      <c r="BM403" s="24" t="s">
        <v>550</v>
      </c>
    </row>
    <row r="404" spans="2:65" s="10" customFormat="1" ht="22.35" customHeight="1">
      <c r="B404" s="176"/>
      <c r="C404" s="177"/>
      <c r="D404" s="178" t="s">
        <v>73</v>
      </c>
      <c r="E404" s="190" t="s">
        <v>551</v>
      </c>
      <c r="F404" s="190" t="s">
        <v>552</v>
      </c>
      <c r="G404" s="177"/>
      <c r="H404" s="177"/>
      <c r="I404" s="180"/>
      <c r="J404" s="191">
        <f>BK404</f>
        <v>0</v>
      </c>
      <c r="K404" s="177"/>
      <c r="L404" s="182"/>
      <c r="M404" s="183"/>
      <c r="N404" s="184"/>
      <c r="O404" s="184"/>
      <c r="P404" s="185">
        <f>SUM(P405:P504)</f>
        <v>0</v>
      </c>
      <c r="Q404" s="184"/>
      <c r="R404" s="185">
        <f>SUM(R405:R504)</f>
        <v>1.4800000000000002E-3</v>
      </c>
      <c r="S404" s="184"/>
      <c r="T404" s="186">
        <f>SUM(T405:T504)</f>
        <v>156.03721400000003</v>
      </c>
      <c r="AR404" s="187" t="s">
        <v>82</v>
      </c>
      <c r="AT404" s="188" t="s">
        <v>73</v>
      </c>
      <c r="AU404" s="188" t="s">
        <v>84</v>
      </c>
      <c r="AY404" s="187" t="s">
        <v>153</v>
      </c>
      <c r="BK404" s="189">
        <f>SUM(BK405:BK504)</f>
        <v>0</v>
      </c>
    </row>
    <row r="405" spans="2:65" s="1" customFormat="1" ht="51" customHeight="1">
      <c r="B405" s="41"/>
      <c r="C405" s="192" t="s">
        <v>553</v>
      </c>
      <c r="D405" s="192" t="s">
        <v>157</v>
      </c>
      <c r="E405" s="193" t="s">
        <v>554</v>
      </c>
      <c r="F405" s="194" t="s">
        <v>555</v>
      </c>
      <c r="G405" s="195" t="s">
        <v>205</v>
      </c>
      <c r="H405" s="196">
        <v>191</v>
      </c>
      <c r="I405" s="197"/>
      <c r="J405" s="198">
        <f>ROUND(I405*H405,2)</f>
        <v>0</v>
      </c>
      <c r="K405" s="194" t="s">
        <v>161</v>
      </c>
      <c r="L405" s="61"/>
      <c r="M405" s="199" t="s">
        <v>30</v>
      </c>
      <c r="N405" s="200" t="s">
        <v>45</v>
      </c>
      <c r="O405" s="42"/>
      <c r="P405" s="201">
        <f>O405*H405</f>
        <v>0</v>
      </c>
      <c r="Q405" s="201">
        <v>0</v>
      </c>
      <c r="R405" s="201">
        <f>Q405*H405</f>
        <v>0</v>
      </c>
      <c r="S405" s="201">
        <v>0.255</v>
      </c>
      <c r="T405" s="202">
        <f>S405*H405</f>
        <v>48.704999999999998</v>
      </c>
      <c r="AR405" s="24" t="s">
        <v>162</v>
      </c>
      <c r="AT405" s="24" t="s">
        <v>157</v>
      </c>
      <c r="AU405" s="24" t="s">
        <v>163</v>
      </c>
      <c r="AY405" s="24" t="s">
        <v>153</v>
      </c>
      <c r="BE405" s="203">
        <f>IF(N405="základní",J405,0)</f>
        <v>0</v>
      </c>
      <c r="BF405" s="203">
        <f>IF(N405="snížená",J405,0)</f>
        <v>0</v>
      </c>
      <c r="BG405" s="203">
        <f>IF(N405="zákl. přenesená",J405,0)</f>
        <v>0</v>
      </c>
      <c r="BH405" s="203">
        <f>IF(N405="sníž. přenesená",J405,0)</f>
        <v>0</v>
      </c>
      <c r="BI405" s="203">
        <f>IF(N405="nulová",J405,0)</f>
        <v>0</v>
      </c>
      <c r="BJ405" s="24" t="s">
        <v>82</v>
      </c>
      <c r="BK405" s="203">
        <f>ROUND(I405*H405,2)</f>
        <v>0</v>
      </c>
      <c r="BL405" s="24" t="s">
        <v>162</v>
      </c>
      <c r="BM405" s="24" t="s">
        <v>556</v>
      </c>
    </row>
    <row r="406" spans="2:65" s="11" customFormat="1" ht="13.5">
      <c r="B406" s="204"/>
      <c r="C406" s="205"/>
      <c r="D406" s="206" t="s">
        <v>165</v>
      </c>
      <c r="E406" s="207" t="s">
        <v>30</v>
      </c>
      <c r="F406" s="208" t="s">
        <v>557</v>
      </c>
      <c r="G406" s="205"/>
      <c r="H406" s="207" t="s">
        <v>30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165</v>
      </c>
      <c r="AU406" s="214" t="s">
        <v>163</v>
      </c>
      <c r="AV406" s="11" t="s">
        <v>82</v>
      </c>
      <c r="AW406" s="11" t="s">
        <v>37</v>
      </c>
      <c r="AX406" s="11" t="s">
        <v>74</v>
      </c>
      <c r="AY406" s="214" t="s">
        <v>153</v>
      </c>
    </row>
    <row r="407" spans="2:65" s="11" customFormat="1" ht="13.5">
      <c r="B407" s="204"/>
      <c r="C407" s="205"/>
      <c r="D407" s="206" t="s">
        <v>165</v>
      </c>
      <c r="E407" s="207" t="s">
        <v>30</v>
      </c>
      <c r="F407" s="208" t="s">
        <v>558</v>
      </c>
      <c r="G407" s="205"/>
      <c r="H407" s="207" t="s">
        <v>30</v>
      </c>
      <c r="I407" s="209"/>
      <c r="J407" s="205"/>
      <c r="K407" s="205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165</v>
      </c>
      <c r="AU407" s="214" t="s">
        <v>163</v>
      </c>
      <c r="AV407" s="11" t="s">
        <v>82</v>
      </c>
      <c r="AW407" s="11" t="s">
        <v>37</v>
      </c>
      <c r="AX407" s="11" t="s">
        <v>74</v>
      </c>
      <c r="AY407" s="214" t="s">
        <v>153</v>
      </c>
    </row>
    <row r="408" spans="2:65" s="12" customFormat="1" ht="13.5">
      <c r="B408" s="215"/>
      <c r="C408" s="216"/>
      <c r="D408" s="206" t="s">
        <v>165</v>
      </c>
      <c r="E408" s="217" t="s">
        <v>30</v>
      </c>
      <c r="F408" s="218" t="s">
        <v>559</v>
      </c>
      <c r="G408" s="216"/>
      <c r="H408" s="219">
        <v>81</v>
      </c>
      <c r="I408" s="220"/>
      <c r="J408" s="216"/>
      <c r="K408" s="216"/>
      <c r="L408" s="221"/>
      <c r="M408" s="222"/>
      <c r="N408" s="223"/>
      <c r="O408" s="223"/>
      <c r="P408" s="223"/>
      <c r="Q408" s="223"/>
      <c r="R408" s="223"/>
      <c r="S408" s="223"/>
      <c r="T408" s="224"/>
      <c r="AT408" s="225" t="s">
        <v>165</v>
      </c>
      <c r="AU408" s="225" t="s">
        <v>163</v>
      </c>
      <c r="AV408" s="12" t="s">
        <v>84</v>
      </c>
      <c r="AW408" s="12" t="s">
        <v>37</v>
      </c>
      <c r="AX408" s="12" t="s">
        <v>74</v>
      </c>
      <c r="AY408" s="225" t="s">
        <v>153</v>
      </c>
    </row>
    <row r="409" spans="2:65" s="13" customFormat="1" ht="13.5">
      <c r="B409" s="226"/>
      <c r="C409" s="227"/>
      <c r="D409" s="206" t="s">
        <v>165</v>
      </c>
      <c r="E409" s="228" t="s">
        <v>30</v>
      </c>
      <c r="F409" s="229" t="s">
        <v>233</v>
      </c>
      <c r="G409" s="227"/>
      <c r="H409" s="230">
        <v>81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AT409" s="236" t="s">
        <v>165</v>
      </c>
      <c r="AU409" s="236" t="s">
        <v>163</v>
      </c>
      <c r="AV409" s="13" t="s">
        <v>163</v>
      </c>
      <c r="AW409" s="13" t="s">
        <v>37</v>
      </c>
      <c r="AX409" s="13" t="s">
        <v>74</v>
      </c>
      <c r="AY409" s="236" t="s">
        <v>153</v>
      </c>
    </row>
    <row r="410" spans="2:65" s="11" customFormat="1" ht="13.5">
      <c r="B410" s="204"/>
      <c r="C410" s="205"/>
      <c r="D410" s="206" t="s">
        <v>165</v>
      </c>
      <c r="E410" s="207" t="s">
        <v>30</v>
      </c>
      <c r="F410" s="208" t="s">
        <v>350</v>
      </c>
      <c r="G410" s="205"/>
      <c r="H410" s="207" t="s">
        <v>30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165</v>
      </c>
      <c r="AU410" s="214" t="s">
        <v>163</v>
      </c>
      <c r="AV410" s="11" t="s">
        <v>82</v>
      </c>
      <c r="AW410" s="11" t="s">
        <v>37</v>
      </c>
      <c r="AX410" s="11" t="s">
        <v>74</v>
      </c>
      <c r="AY410" s="214" t="s">
        <v>153</v>
      </c>
    </row>
    <row r="411" spans="2:65" s="11" customFormat="1" ht="13.5">
      <c r="B411" s="204"/>
      <c r="C411" s="205"/>
      <c r="D411" s="206" t="s">
        <v>165</v>
      </c>
      <c r="E411" s="207" t="s">
        <v>30</v>
      </c>
      <c r="F411" s="208" t="s">
        <v>560</v>
      </c>
      <c r="G411" s="205"/>
      <c r="H411" s="207" t="s">
        <v>30</v>
      </c>
      <c r="I411" s="209"/>
      <c r="J411" s="205"/>
      <c r="K411" s="205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165</v>
      </c>
      <c r="AU411" s="214" t="s">
        <v>163</v>
      </c>
      <c r="AV411" s="11" t="s">
        <v>82</v>
      </c>
      <c r="AW411" s="11" t="s">
        <v>37</v>
      </c>
      <c r="AX411" s="11" t="s">
        <v>74</v>
      </c>
      <c r="AY411" s="214" t="s">
        <v>153</v>
      </c>
    </row>
    <row r="412" spans="2:65" s="12" customFormat="1" ht="13.5">
      <c r="B412" s="215"/>
      <c r="C412" s="216"/>
      <c r="D412" s="206" t="s">
        <v>165</v>
      </c>
      <c r="E412" s="217" t="s">
        <v>30</v>
      </c>
      <c r="F412" s="218" t="s">
        <v>561</v>
      </c>
      <c r="G412" s="216"/>
      <c r="H412" s="219">
        <v>61.05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165</v>
      </c>
      <c r="AU412" s="225" t="s">
        <v>163</v>
      </c>
      <c r="AV412" s="12" t="s">
        <v>84</v>
      </c>
      <c r="AW412" s="12" t="s">
        <v>37</v>
      </c>
      <c r="AX412" s="12" t="s">
        <v>74</v>
      </c>
      <c r="AY412" s="225" t="s">
        <v>153</v>
      </c>
    </row>
    <row r="413" spans="2:65" s="12" customFormat="1" ht="13.5">
      <c r="B413" s="215"/>
      <c r="C413" s="216"/>
      <c r="D413" s="206" t="s">
        <v>165</v>
      </c>
      <c r="E413" s="217" t="s">
        <v>30</v>
      </c>
      <c r="F413" s="218" t="s">
        <v>562</v>
      </c>
      <c r="G413" s="216"/>
      <c r="H413" s="219">
        <v>39.950000000000003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165</v>
      </c>
      <c r="AU413" s="225" t="s">
        <v>163</v>
      </c>
      <c r="AV413" s="12" t="s">
        <v>84</v>
      </c>
      <c r="AW413" s="12" t="s">
        <v>37</v>
      </c>
      <c r="AX413" s="12" t="s">
        <v>74</v>
      </c>
      <c r="AY413" s="225" t="s">
        <v>153</v>
      </c>
    </row>
    <row r="414" spans="2:65" s="11" customFormat="1" ht="13.5">
      <c r="B414" s="204"/>
      <c r="C414" s="205"/>
      <c r="D414" s="206" t="s">
        <v>165</v>
      </c>
      <c r="E414" s="207" t="s">
        <v>30</v>
      </c>
      <c r="F414" s="208" t="s">
        <v>563</v>
      </c>
      <c r="G414" s="205"/>
      <c r="H414" s="207" t="s">
        <v>30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165</v>
      </c>
      <c r="AU414" s="214" t="s">
        <v>163</v>
      </c>
      <c r="AV414" s="11" t="s">
        <v>82</v>
      </c>
      <c r="AW414" s="11" t="s">
        <v>37</v>
      </c>
      <c r="AX414" s="11" t="s">
        <v>74</v>
      </c>
      <c r="AY414" s="214" t="s">
        <v>153</v>
      </c>
    </row>
    <row r="415" spans="2:65" s="12" customFormat="1" ht="13.5">
      <c r="B415" s="215"/>
      <c r="C415" s="216"/>
      <c r="D415" s="206" t="s">
        <v>165</v>
      </c>
      <c r="E415" s="217" t="s">
        <v>30</v>
      </c>
      <c r="F415" s="218" t="s">
        <v>564</v>
      </c>
      <c r="G415" s="216"/>
      <c r="H415" s="219">
        <v>9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165</v>
      </c>
      <c r="AU415" s="225" t="s">
        <v>163</v>
      </c>
      <c r="AV415" s="12" t="s">
        <v>84</v>
      </c>
      <c r="AW415" s="12" t="s">
        <v>37</v>
      </c>
      <c r="AX415" s="12" t="s">
        <v>74</v>
      </c>
      <c r="AY415" s="225" t="s">
        <v>153</v>
      </c>
    </row>
    <row r="416" spans="2:65" s="13" customFormat="1" ht="13.5">
      <c r="B416" s="226"/>
      <c r="C416" s="227"/>
      <c r="D416" s="206" t="s">
        <v>165</v>
      </c>
      <c r="E416" s="228" t="s">
        <v>30</v>
      </c>
      <c r="F416" s="229" t="s">
        <v>237</v>
      </c>
      <c r="G416" s="227"/>
      <c r="H416" s="230">
        <v>110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165</v>
      </c>
      <c r="AU416" s="236" t="s">
        <v>163</v>
      </c>
      <c r="AV416" s="13" t="s">
        <v>163</v>
      </c>
      <c r="AW416" s="13" t="s">
        <v>37</v>
      </c>
      <c r="AX416" s="13" t="s">
        <v>74</v>
      </c>
      <c r="AY416" s="236" t="s">
        <v>153</v>
      </c>
    </row>
    <row r="417" spans="2:65" s="14" customFormat="1" ht="13.5">
      <c r="B417" s="237"/>
      <c r="C417" s="238"/>
      <c r="D417" s="206" t="s">
        <v>165</v>
      </c>
      <c r="E417" s="239" t="s">
        <v>30</v>
      </c>
      <c r="F417" s="240" t="s">
        <v>210</v>
      </c>
      <c r="G417" s="238"/>
      <c r="H417" s="241">
        <v>191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165</v>
      </c>
      <c r="AU417" s="247" t="s">
        <v>163</v>
      </c>
      <c r="AV417" s="14" t="s">
        <v>162</v>
      </c>
      <c r="AW417" s="14" t="s">
        <v>37</v>
      </c>
      <c r="AX417" s="14" t="s">
        <v>82</v>
      </c>
      <c r="AY417" s="247" t="s">
        <v>153</v>
      </c>
    </row>
    <row r="418" spans="2:65" s="11" customFormat="1" ht="13.5">
      <c r="B418" s="204"/>
      <c r="C418" s="205"/>
      <c r="D418" s="206" t="s">
        <v>165</v>
      </c>
      <c r="E418" s="207" t="s">
        <v>30</v>
      </c>
      <c r="F418" s="208" t="s">
        <v>38</v>
      </c>
      <c r="G418" s="205"/>
      <c r="H418" s="207" t="s">
        <v>30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165</v>
      </c>
      <c r="AU418" s="214" t="s">
        <v>163</v>
      </c>
      <c r="AV418" s="11" t="s">
        <v>82</v>
      </c>
      <c r="AW418" s="11" t="s">
        <v>37</v>
      </c>
      <c r="AX418" s="11" t="s">
        <v>74</v>
      </c>
      <c r="AY418" s="214" t="s">
        <v>153</v>
      </c>
    </row>
    <row r="419" spans="2:65" s="11" customFormat="1" ht="13.5">
      <c r="B419" s="204"/>
      <c r="C419" s="205"/>
      <c r="D419" s="206" t="s">
        <v>165</v>
      </c>
      <c r="E419" s="207" t="s">
        <v>30</v>
      </c>
      <c r="F419" s="208" t="s">
        <v>565</v>
      </c>
      <c r="G419" s="205"/>
      <c r="H419" s="207" t="s">
        <v>30</v>
      </c>
      <c r="I419" s="209"/>
      <c r="J419" s="205"/>
      <c r="K419" s="205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165</v>
      </c>
      <c r="AU419" s="214" t="s">
        <v>163</v>
      </c>
      <c r="AV419" s="11" t="s">
        <v>82</v>
      </c>
      <c r="AW419" s="11" t="s">
        <v>37</v>
      </c>
      <c r="AX419" s="11" t="s">
        <v>74</v>
      </c>
      <c r="AY419" s="214" t="s">
        <v>153</v>
      </c>
    </row>
    <row r="420" spans="2:65" s="11" customFormat="1" ht="13.5">
      <c r="B420" s="204"/>
      <c r="C420" s="205"/>
      <c r="D420" s="206" t="s">
        <v>165</v>
      </c>
      <c r="E420" s="207" t="s">
        <v>30</v>
      </c>
      <c r="F420" s="208" t="s">
        <v>566</v>
      </c>
      <c r="G420" s="205"/>
      <c r="H420" s="207" t="s">
        <v>30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165</v>
      </c>
      <c r="AU420" s="214" t="s">
        <v>163</v>
      </c>
      <c r="AV420" s="11" t="s">
        <v>82</v>
      </c>
      <c r="AW420" s="11" t="s">
        <v>37</v>
      </c>
      <c r="AX420" s="11" t="s">
        <v>74</v>
      </c>
      <c r="AY420" s="214" t="s">
        <v>153</v>
      </c>
    </row>
    <row r="421" spans="2:65" s="1" customFormat="1" ht="51" customHeight="1">
      <c r="B421" s="41"/>
      <c r="C421" s="192" t="s">
        <v>567</v>
      </c>
      <c r="D421" s="192" t="s">
        <v>157</v>
      </c>
      <c r="E421" s="193" t="s">
        <v>568</v>
      </c>
      <c r="F421" s="194" t="s">
        <v>569</v>
      </c>
      <c r="G421" s="195" t="s">
        <v>205</v>
      </c>
      <c r="H421" s="196">
        <v>192</v>
      </c>
      <c r="I421" s="197"/>
      <c r="J421" s="198">
        <f>ROUND(I421*H421,2)</f>
        <v>0</v>
      </c>
      <c r="K421" s="194" t="s">
        <v>161</v>
      </c>
      <c r="L421" s="61"/>
      <c r="M421" s="199" t="s">
        <v>30</v>
      </c>
      <c r="N421" s="200" t="s">
        <v>45</v>
      </c>
      <c r="O421" s="42"/>
      <c r="P421" s="201">
        <f>O421*H421</f>
        <v>0</v>
      </c>
      <c r="Q421" s="201">
        <v>0</v>
      </c>
      <c r="R421" s="201">
        <f>Q421*H421</f>
        <v>0</v>
      </c>
      <c r="S421" s="201">
        <v>0.33</v>
      </c>
      <c r="T421" s="202">
        <f>S421*H421</f>
        <v>63.36</v>
      </c>
      <c r="AR421" s="24" t="s">
        <v>162</v>
      </c>
      <c r="AT421" s="24" t="s">
        <v>157</v>
      </c>
      <c r="AU421" s="24" t="s">
        <v>163</v>
      </c>
      <c r="AY421" s="24" t="s">
        <v>153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82</v>
      </c>
      <c r="BK421" s="203">
        <f>ROUND(I421*H421,2)</f>
        <v>0</v>
      </c>
      <c r="BL421" s="24" t="s">
        <v>162</v>
      </c>
      <c r="BM421" s="24" t="s">
        <v>570</v>
      </c>
    </row>
    <row r="422" spans="2:65" s="11" customFormat="1" ht="13.5">
      <c r="B422" s="204"/>
      <c r="C422" s="205"/>
      <c r="D422" s="206" t="s">
        <v>165</v>
      </c>
      <c r="E422" s="207" t="s">
        <v>30</v>
      </c>
      <c r="F422" s="208" t="s">
        <v>571</v>
      </c>
      <c r="G422" s="205"/>
      <c r="H422" s="207" t="s">
        <v>30</v>
      </c>
      <c r="I422" s="209"/>
      <c r="J422" s="205"/>
      <c r="K422" s="205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165</v>
      </c>
      <c r="AU422" s="214" t="s">
        <v>163</v>
      </c>
      <c r="AV422" s="11" t="s">
        <v>82</v>
      </c>
      <c r="AW422" s="11" t="s">
        <v>37</v>
      </c>
      <c r="AX422" s="11" t="s">
        <v>74</v>
      </c>
      <c r="AY422" s="214" t="s">
        <v>153</v>
      </c>
    </row>
    <row r="423" spans="2:65" s="12" customFormat="1" ht="13.5">
      <c r="B423" s="215"/>
      <c r="C423" s="216"/>
      <c r="D423" s="206" t="s">
        <v>165</v>
      </c>
      <c r="E423" s="217" t="s">
        <v>30</v>
      </c>
      <c r="F423" s="218" t="s">
        <v>572</v>
      </c>
      <c r="G423" s="216"/>
      <c r="H423" s="219">
        <v>191</v>
      </c>
      <c r="I423" s="220"/>
      <c r="J423" s="216"/>
      <c r="K423" s="216"/>
      <c r="L423" s="221"/>
      <c r="M423" s="222"/>
      <c r="N423" s="223"/>
      <c r="O423" s="223"/>
      <c r="P423" s="223"/>
      <c r="Q423" s="223"/>
      <c r="R423" s="223"/>
      <c r="S423" s="223"/>
      <c r="T423" s="224"/>
      <c r="AT423" s="225" t="s">
        <v>165</v>
      </c>
      <c r="AU423" s="225" t="s">
        <v>163</v>
      </c>
      <c r="AV423" s="12" t="s">
        <v>84</v>
      </c>
      <c r="AW423" s="12" t="s">
        <v>37</v>
      </c>
      <c r="AX423" s="12" t="s">
        <v>74</v>
      </c>
      <c r="AY423" s="225" t="s">
        <v>153</v>
      </c>
    </row>
    <row r="424" spans="2:65" s="11" customFormat="1" ht="13.5">
      <c r="B424" s="204"/>
      <c r="C424" s="205"/>
      <c r="D424" s="206" t="s">
        <v>165</v>
      </c>
      <c r="E424" s="207" t="s">
        <v>30</v>
      </c>
      <c r="F424" s="208" t="s">
        <v>291</v>
      </c>
      <c r="G424" s="205"/>
      <c r="H424" s="207" t="s">
        <v>30</v>
      </c>
      <c r="I424" s="209"/>
      <c r="J424" s="205"/>
      <c r="K424" s="205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165</v>
      </c>
      <c r="AU424" s="214" t="s">
        <v>163</v>
      </c>
      <c r="AV424" s="11" t="s">
        <v>82</v>
      </c>
      <c r="AW424" s="11" t="s">
        <v>37</v>
      </c>
      <c r="AX424" s="11" t="s">
        <v>74</v>
      </c>
      <c r="AY424" s="214" t="s">
        <v>153</v>
      </c>
    </row>
    <row r="425" spans="2:65" s="11" customFormat="1" ht="13.5">
      <c r="B425" s="204"/>
      <c r="C425" s="205"/>
      <c r="D425" s="206" t="s">
        <v>165</v>
      </c>
      <c r="E425" s="207" t="s">
        <v>30</v>
      </c>
      <c r="F425" s="208" t="s">
        <v>573</v>
      </c>
      <c r="G425" s="205"/>
      <c r="H425" s="207" t="s">
        <v>30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165</v>
      </c>
      <c r="AU425" s="214" t="s">
        <v>163</v>
      </c>
      <c r="AV425" s="11" t="s">
        <v>82</v>
      </c>
      <c r="AW425" s="11" t="s">
        <v>37</v>
      </c>
      <c r="AX425" s="11" t="s">
        <v>74</v>
      </c>
      <c r="AY425" s="214" t="s">
        <v>153</v>
      </c>
    </row>
    <row r="426" spans="2:65" s="12" customFormat="1" ht="13.5">
      <c r="B426" s="215"/>
      <c r="C426" s="216"/>
      <c r="D426" s="206" t="s">
        <v>165</v>
      </c>
      <c r="E426" s="217" t="s">
        <v>30</v>
      </c>
      <c r="F426" s="218" t="s">
        <v>574</v>
      </c>
      <c r="G426" s="216"/>
      <c r="H426" s="219">
        <v>1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165</v>
      </c>
      <c r="AU426" s="225" t="s">
        <v>163</v>
      </c>
      <c r="AV426" s="12" t="s">
        <v>84</v>
      </c>
      <c r="AW426" s="12" t="s">
        <v>37</v>
      </c>
      <c r="AX426" s="12" t="s">
        <v>74</v>
      </c>
      <c r="AY426" s="225" t="s">
        <v>153</v>
      </c>
    </row>
    <row r="427" spans="2:65" s="14" customFormat="1" ht="13.5">
      <c r="B427" s="237"/>
      <c r="C427" s="238"/>
      <c r="D427" s="206" t="s">
        <v>165</v>
      </c>
      <c r="E427" s="239" t="s">
        <v>30</v>
      </c>
      <c r="F427" s="240" t="s">
        <v>210</v>
      </c>
      <c r="G427" s="238"/>
      <c r="H427" s="241">
        <v>192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AT427" s="247" t="s">
        <v>165</v>
      </c>
      <c r="AU427" s="247" t="s">
        <v>163</v>
      </c>
      <c r="AV427" s="14" t="s">
        <v>162</v>
      </c>
      <c r="AW427" s="14" t="s">
        <v>37</v>
      </c>
      <c r="AX427" s="14" t="s">
        <v>82</v>
      </c>
      <c r="AY427" s="247" t="s">
        <v>153</v>
      </c>
    </row>
    <row r="428" spans="2:65" s="1" customFormat="1" ht="25.5" customHeight="1">
      <c r="B428" s="41"/>
      <c r="C428" s="192" t="s">
        <v>575</v>
      </c>
      <c r="D428" s="192" t="s">
        <v>157</v>
      </c>
      <c r="E428" s="193" t="s">
        <v>576</v>
      </c>
      <c r="F428" s="194" t="s">
        <v>577</v>
      </c>
      <c r="G428" s="195" t="s">
        <v>307</v>
      </c>
      <c r="H428" s="196">
        <v>148</v>
      </c>
      <c r="I428" s="197"/>
      <c r="J428" s="198">
        <f>ROUND(I428*H428,2)</f>
        <v>0</v>
      </c>
      <c r="K428" s="194" t="s">
        <v>161</v>
      </c>
      <c r="L428" s="61"/>
      <c r="M428" s="199" t="s">
        <v>30</v>
      </c>
      <c r="N428" s="200" t="s">
        <v>45</v>
      </c>
      <c r="O428" s="42"/>
      <c r="P428" s="201">
        <f>O428*H428</f>
        <v>0</v>
      </c>
      <c r="Q428" s="201">
        <v>1.0000000000000001E-5</v>
      </c>
      <c r="R428" s="201">
        <f>Q428*H428</f>
        <v>1.4800000000000002E-3</v>
      </c>
      <c r="S428" s="201">
        <v>0</v>
      </c>
      <c r="T428" s="202">
        <f>S428*H428</f>
        <v>0</v>
      </c>
      <c r="AR428" s="24" t="s">
        <v>162</v>
      </c>
      <c r="AT428" s="24" t="s">
        <v>157</v>
      </c>
      <c r="AU428" s="24" t="s">
        <v>163</v>
      </c>
      <c r="AY428" s="24" t="s">
        <v>153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4" t="s">
        <v>82</v>
      </c>
      <c r="BK428" s="203">
        <f>ROUND(I428*H428,2)</f>
        <v>0</v>
      </c>
      <c r="BL428" s="24" t="s">
        <v>162</v>
      </c>
      <c r="BM428" s="24" t="s">
        <v>578</v>
      </c>
    </row>
    <row r="429" spans="2:65" s="11" customFormat="1" ht="13.5">
      <c r="B429" s="204"/>
      <c r="C429" s="205"/>
      <c r="D429" s="206" t="s">
        <v>165</v>
      </c>
      <c r="E429" s="207" t="s">
        <v>30</v>
      </c>
      <c r="F429" s="208" t="s">
        <v>579</v>
      </c>
      <c r="G429" s="205"/>
      <c r="H429" s="207" t="s">
        <v>30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165</v>
      </c>
      <c r="AU429" s="214" t="s">
        <v>163</v>
      </c>
      <c r="AV429" s="11" t="s">
        <v>82</v>
      </c>
      <c r="AW429" s="11" t="s">
        <v>37</v>
      </c>
      <c r="AX429" s="11" t="s">
        <v>74</v>
      </c>
      <c r="AY429" s="214" t="s">
        <v>153</v>
      </c>
    </row>
    <row r="430" spans="2:65" s="12" customFormat="1" ht="13.5">
      <c r="B430" s="215"/>
      <c r="C430" s="216"/>
      <c r="D430" s="206" t="s">
        <v>165</v>
      </c>
      <c r="E430" s="217" t="s">
        <v>30</v>
      </c>
      <c r="F430" s="218" t="s">
        <v>580</v>
      </c>
      <c r="G430" s="216"/>
      <c r="H430" s="219">
        <v>37.6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165</v>
      </c>
      <c r="AU430" s="225" t="s">
        <v>163</v>
      </c>
      <c r="AV430" s="12" t="s">
        <v>84</v>
      </c>
      <c r="AW430" s="12" t="s">
        <v>37</v>
      </c>
      <c r="AX430" s="12" t="s">
        <v>74</v>
      </c>
      <c r="AY430" s="225" t="s">
        <v>153</v>
      </c>
    </row>
    <row r="431" spans="2:65" s="11" customFormat="1" ht="13.5">
      <c r="B431" s="204"/>
      <c r="C431" s="205"/>
      <c r="D431" s="206" t="s">
        <v>165</v>
      </c>
      <c r="E431" s="207" t="s">
        <v>30</v>
      </c>
      <c r="F431" s="208" t="s">
        <v>560</v>
      </c>
      <c r="G431" s="205"/>
      <c r="H431" s="207" t="s">
        <v>30</v>
      </c>
      <c r="I431" s="209"/>
      <c r="J431" s="205"/>
      <c r="K431" s="205"/>
      <c r="L431" s="210"/>
      <c r="M431" s="211"/>
      <c r="N431" s="212"/>
      <c r="O431" s="212"/>
      <c r="P431" s="212"/>
      <c r="Q431" s="212"/>
      <c r="R431" s="212"/>
      <c r="S431" s="212"/>
      <c r="T431" s="213"/>
      <c r="AT431" s="214" t="s">
        <v>165</v>
      </c>
      <c r="AU431" s="214" t="s">
        <v>163</v>
      </c>
      <c r="AV431" s="11" t="s">
        <v>82</v>
      </c>
      <c r="AW431" s="11" t="s">
        <v>37</v>
      </c>
      <c r="AX431" s="11" t="s">
        <v>74</v>
      </c>
      <c r="AY431" s="214" t="s">
        <v>153</v>
      </c>
    </row>
    <row r="432" spans="2:65" s="12" customFormat="1" ht="13.5">
      <c r="B432" s="215"/>
      <c r="C432" s="216"/>
      <c r="D432" s="206" t="s">
        <v>165</v>
      </c>
      <c r="E432" s="217" t="s">
        <v>30</v>
      </c>
      <c r="F432" s="218" t="s">
        <v>581</v>
      </c>
      <c r="G432" s="216"/>
      <c r="H432" s="219">
        <v>72</v>
      </c>
      <c r="I432" s="220"/>
      <c r="J432" s="216"/>
      <c r="K432" s="216"/>
      <c r="L432" s="221"/>
      <c r="M432" s="222"/>
      <c r="N432" s="223"/>
      <c r="O432" s="223"/>
      <c r="P432" s="223"/>
      <c r="Q432" s="223"/>
      <c r="R432" s="223"/>
      <c r="S432" s="223"/>
      <c r="T432" s="224"/>
      <c r="AT432" s="225" t="s">
        <v>165</v>
      </c>
      <c r="AU432" s="225" t="s">
        <v>163</v>
      </c>
      <c r="AV432" s="12" t="s">
        <v>84</v>
      </c>
      <c r="AW432" s="12" t="s">
        <v>37</v>
      </c>
      <c r="AX432" s="12" t="s">
        <v>74</v>
      </c>
      <c r="AY432" s="225" t="s">
        <v>153</v>
      </c>
    </row>
    <row r="433" spans="2:65" s="12" customFormat="1" ht="13.5">
      <c r="B433" s="215"/>
      <c r="C433" s="216"/>
      <c r="D433" s="206" t="s">
        <v>165</v>
      </c>
      <c r="E433" s="217" t="s">
        <v>30</v>
      </c>
      <c r="F433" s="218" t="s">
        <v>582</v>
      </c>
      <c r="G433" s="216"/>
      <c r="H433" s="219">
        <v>7.6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165</v>
      </c>
      <c r="AU433" s="225" t="s">
        <v>163</v>
      </c>
      <c r="AV433" s="12" t="s">
        <v>84</v>
      </c>
      <c r="AW433" s="12" t="s">
        <v>37</v>
      </c>
      <c r="AX433" s="12" t="s">
        <v>74</v>
      </c>
      <c r="AY433" s="225" t="s">
        <v>153</v>
      </c>
    </row>
    <row r="434" spans="2:65" s="11" customFormat="1" ht="13.5">
      <c r="B434" s="204"/>
      <c r="C434" s="205"/>
      <c r="D434" s="206" t="s">
        <v>165</v>
      </c>
      <c r="E434" s="207" t="s">
        <v>30</v>
      </c>
      <c r="F434" s="208" t="s">
        <v>563</v>
      </c>
      <c r="G434" s="205"/>
      <c r="H434" s="207" t="s">
        <v>30</v>
      </c>
      <c r="I434" s="209"/>
      <c r="J434" s="205"/>
      <c r="K434" s="205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165</v>
      </c>
      <c r="AU434" s="214" t="s">
        <v>163</v>
      </c>
      <c r="AV434" s="11" t="s">
        <v>82</v>
      </c>
      <c r="AW434" s="11" t="s">
        <v>37</v>
      </c>
      <c r="AX434" s="11" t="s">
        <v>74</v>
      </c>
      <c r="AY434" s="214" t="s">
        <v>153</v>
      </c>
    </row>
    <row r="435" spans="2:65" s="12" customFormat="1" ht="13.5">
      <c r="B435" s="215"/>
      <c r="C435" s="216"/>
      <c r="D435" s="206" t="s">
        <v>165</v>
      </c>
      <c r="E435" s="217" t="s">
        <v>30</v>
      </c>
      <c r="F435" s="218" t="s">
        <v>583</v>
      </c>
      <c r="G435" s="216"/>
      <c r="H435" s="219">
        <v>30.8</v>
      </c>
      <c r="I435" s="220"/>
      <c r="J435" s="216"/>
      <c r="K435" s="216"/>
      <c r="L435" s="221"/>
      <c r="M435" s="222"/>
      <c r="N435" s="223"/>
      <c r="O435" s="223"/>
      <c r="P435" s="223"/>
      <c r="Q435" s="223"/>
      <c r="R435" s="223"/>
      <c r="S435" s="223"/>
      <c r="T435" s="224"/>
      <c r="AT435" s="225" t="s">
        <v>165</v>
      </c>
      <c r="AU435" s="225" t="s">
        <v>163</v>
      </c>
      <c r="AV435" s="12" t="s">
        <v>84</v>
      </c>
      <c r="AW435" s="12" t="s">
        <v>37</v>
      </c>
      <c r="AX435" s="12" t="s">
        <v>74</v>
      </c>
      <c r="AY435" s="225" t="s">
        <v>153</v>
      </c>
    </row>
    <row r="436" spans="2:65" s="14" customFormat="1" ht="13.5">
      <c r="B436" s="237"/>
      <c r="C436" s="238"/>
      <c r="D436" s="206" t="s">
        <v>165</v>
      </c>
      <c r="E436" s="239" t="s">
        <v>30</v>
      </c>
      <c r="F436" s="240" t="s">
        <v>210</v>
      </c>
      <c r="G436" s="238"/>
      <c r="H436" s="241">
        <v>148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AT436" s="247" t="s">
        <v>165</v>
      </c>
      <c r="AU436" s="247" t="s">
        <v>163</v>
      </c>
      <c r="AV436" s="14" t="s">
        <v>162</v>
      </c>
      <c r="AW436" s="14" t="s">
        <v>37</v>
      </c>
      <c r="AX436" s="14" t="s">
        <v>82</v>
      </c>
      <c r="AY436" s="247" t="s">
        <v>153</v>
      </c>
    </row>
    <row r="437" spans="2:65" s="1" customFormat="1" ht="25.5" customHeight="1">
      <c r="B437" s="41"/>
      <c r="C437" s="192" t="s">
        <v>584</v>
      </c>
      <c r="D437" s="192" t="s">
        <v>157</v>
      </c>
      <c r="E437" s="193" t="s">
        <v>585</v>
      </c>
      <c r="F437" s="194" t="s">
        <v>586</v>
      </c>
      <c r="G437" s="195" t="s">
        <v>328</v>
      </c>
      <c r="H437" s="196">
        <v>5</v>
      </c>
      <c r="I437" s="197"/>
      <c r="J437" s="198">
        <f>ROUND(I437*H437,2)</f>
        <v>0</v>
      </c>
      <c r="K437" s="194" t="s">
        <v>161</v>
      </c>
      <c r="L437" s="61"/>
      <c r="M437" s="199" t="s">
        <v>30</v>
      </c>
      <c r="N437" s="200" t="s">
        <v>45</v>
      </c>
      <c r="O437" s="42"/>
      <c r="P437" s="201">
        <f>O437*H437</f>
        <v>0</v>
      </c>
      <c r="Q437" s="201">
        <v>0</v>
      </c>
      <c r="R437" s="201">
        <f>Q437*H437</f>
        <v>0</v>
      </c>
      <c r="S437" s="201">
        <v>0.1</v>
      </c>
      <c r="T437" s="202">
        <f>S437*H437</f>
        <v>0.5</v>
      </c>
      <c r="AR437" s="24" t="s">
        <v>162</v>
      </c>
      <c r="AT437" s="24" t="s">
        <v>157</v>
      </c>
      <c r="AU437" s="24" t="s">
        <v>163</v>
      </c>
      <c r="AY437" s="24" t="s">
        <v>153</v>
      </c>
      <c r="BE437" s="203">
        <f>IF(N437="základní",J437,0)</f>
        <v>0</v>
      </c>
      <c r="BF437" s="203">
        <f>IF(N437="snížená",J437,0)</f>
        <v>0</v>
      </c>
      <c r="BG437" s="203">
        <f>IF(N437="zákl. přenesená",J437,0)</f>
        <v>0</v>
      </c>
      <c r="BH437" s="203">
        <f>IF(N437="sníž. přenesená",J437,0)</f>
        <v>0</v>
      </c>
      <c r="BI437" s="203">
        <f>IF(N437="nulová",J437,0)</f>
        <v>0</v>
      </c>
      <c r="BJ437" s="24" t="s">
        <v>82</v>
      </c>
      <c r="BK437" s="203">
        <f>ROUND(I437*H437,2)</f>
        <v>0</v>
      </c>
      <c r="BL437" s="24" t="s">
        <v>162</v>
      </c>
      <c r="BM437" s="24" t="s">
        <v>587</v>
      </c>
    </row>
    <row r="438" spans="2:65" s="11" customFormat="1" ht="13.5">
      <c r="B438" s="204"/>
      <c r="C438" s="205"/>
      <c r="D438" s="206" t="s">
        <v>165</v>
      </c>
      <c r="E438" s="207" t="s">
        <v>30</v>
      </c>
      <c r="F438" s="208" t="s">
        <v>588</v>
      </c>
      <c r="G438" s="205"/>
      <c r="H438" s="207" t="s">
        <v>30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165</v>
      </c>
      <c r="AU438" s="214" t="s">
        <v>163</v>
      </c>
      <c r="AV438" s="11" t="s">
        <v>82</v>
      </c>
      <c r="AW438" s="11" t="s">
        <v>37</v>
      </c>
      <c r="AX438" s="11" t="s">
        <v>74</v>
      </c>
      <c r="AY438" s="214" t="s">
        <v>153</v>
      </c>
    </row>
    <row r="439" spans="2:65" s="12" customFormat="1" ht="13.5">
      <c r="B439" s="215"/>
      <c r="C439" s="216"/>
      <c r="D439" s="206" t="s">
        <v>165</v>
      </c>
      <c r="E439" s="217" t="s">
        <v>30</v>
      </c>
      <c r="F439" s="218" t="s">
        <v>202</v>
      </c>
      <c r="G439" s="216"/>
      <c r="H439" s="219">
        <v>5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165</v>
      </c>
      <c r="AU439" s="225" t="s">
        <v>163</v>
      </c>
      <c r="AV439" s="12" t="s">
        <v>84</v>
      </c>
      <c r="AW439" s="12" t="s">
        <v>37</v>
      </c>
      <c r="AX439" s="12" t="s">
        <v>82</v>
      </c>
      <c r="AY439" s="225" t="s">
        <v>153</v>
      </c>
    </row>
    <row r="440" spans="2:65" s="1" customFormat="1" ht="16.5" customHeight="1">
      <c r="B440" s="41"/>
      <c r="C440" s="192" t="s">
        <v>589</v>
      </c>
      <c r="D440" s="192" t="s">
        <v>157</v>
      </c>
      <c r="E440" s="193" t="s">
        <v>590</v>
      </c>
      <c r="F440" s="194" t="s">
        <v>591</v>
      </c>
      <c r="G440" s="195" t="s">
        <v>328</v>
      </c>
      <c r="H440" s="196">
        <v>2</v>
      </c>
      <c r="I440" s="197"/>
      <c r="J440" s="198">
        <f>ROUND(I440*H440,2)</f>
        <v>0</v>
      </c>
      <c r="K440" s="194" t="s">
        <v>161</v>
      </c>
      <c r="L440" s="61"/>
      <c r="M440" s="199" t="s">
        <v>30</v>
      </c>
      <c r="N440" s="200" t="s">
        <v>45</v>
      </c>
      <c r="O440" s="42"/>
      <c r="P440" s="201">
        <f>O440*H440</f>
        <v>0</v>
      </c>
      <c r="Q440" s="201">
        <v>0</v>
      </c>
      <c r="R440" s="201">
        <f>Q440*H440</f>
        <v>0</v>
      </c>
      <c r="S440" s="201">
        <v>0.05</v>
      </c>
      <c r="T440" s="202">
        <f>S440*H440</f>
        <v>0.1</v>
      </c>
      <c r="AR440" s="24" t="s">
        <v>162</v>
      </c>
      <c r="AT440" s="24" t="s">
        <v>157</v>
      </c>
      <c r="AU440" s="24" t="s">
        <v>163</v>
      </c>
      <c r="AY440" s="24" t="s">
        <v>153</v>
      </c>
      <c r="BE440" s="203">
        <f>IF(N440="základní",J440,0)</f>
        <v>0</v>
      </c>
      <c r="BF440" s="203">
        <f>IF(N440="snížená",J440,0)</f>
        <v>0</v>
      </c>
      <c r="BG440" s="203">
        <f>IF(N440="zákl. přenesená",J440,0)</f>
        <v>0</v>
      </c>
      <c r="BH440" s="203">
        <f>IF(N440="sníž. přenesená",J440,0)</f>
        <v>0</v>
      </c>
      <c r="BI440" s="203">
        <f>IF(N440="nulová",J440,0)</f>
        <v>0</v>
      </c>
      <c r="BJ440" s="24" t="s">
        <v>82</v>
      </c>
      <c r="BK440" s="203">
        <f>ROUND(I440*H440,2)</f>
        <v>0</v>
      </c>
      <c r="BL440" s="24" t="s">
        <v>162</v>
      </c>
      <c r="BM440" s="24" t="s">
        <v>592</v>
      </c>
    </row>
    <row r="441" spans="2:65" s="11" customFormat="1" ht="13.5">
      <c r="B441" s="204"/>
      <c r="C441" s="205"/>
      <c r="D441" s="206" t="s">
        <v>165</v>
      </c>
      <c r="E441" s="207" t="s">
        <v>30</v>
      </c>
      <c r="F441" s="208" t="s">
        <v>593</v>
      </c>
      <c r="G441" s="205"/>
      <c r="H441" s="207" t="s">
        <v>30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165</v>
      </c>
      <c r="AU441" s="214" t="s">
        <v>163</v>
      </c>
      <c r="AV441" s="11" t="s">
        <v>82</v>
      </c>
      <c r="AW441" s="11" t="s">
        <v>37</v>
      </c>
      <c r="AX441" s="11" t="s">
        <v>74</v>
      </c>
      <c r="AY441" s="214" t="s">
        <v>153</v>
      </c>
    </row>
    <row r="442" spans="2:65" s="12" customFormat="1" ht="13.5">
      <c r="B442" s="215"/>
      <c r="C442" s="216"/>
      <c r="D442" s="206" t="s">
        <v>165</v>
      </c>
      <c r="E442" s="217" t="s">
        <v>30</v>
      </c>
      <c r="F442" s="218" t="s">
        <v>84</v>
      </c>
      <c r="G442" s="216"/>
      <c r="H442" s="219">
        <v>2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165</v>
      </c>
      <c r="AU442" s="225" t="s">
        <v>163</v>
      </c>
      <c r="AV442" s="12" t="s">
        <v>84</v>
      </c>
      <c r="AW442" s="12" t="s">
        <v>37</v>
      </c>
      <c r="AX442" s="12" t="s">
        <v>82</v>
      </c>
      <c r="AY442" s="225" t="s">
        <v>153</v>
      </c>
    </row>
    <row r="443" spans="2:65" s="1" customFormat="1" ht="16.5" customHeight="1">
      <c r="B443" s="41"/>
      <c r="C443" s="192" t="s">
        <v>594</v>
      </c>
      <c r="D443" s="192" t="s">
        <v>157</v>
      </c>
      <c r="E443" s="193" t="s">
        <v>595</v>
      </c>
      <c r="F443" s="194" t="s">
        <v>596</v>
      </c>
      <c r="G443" s="195" t="s">
        <v>160</v>
      </c>
      <c r="H443" s="196">
        <v>1</v>
      </c>
      <c r="I443" s="197"/>
      <c r="J443" s="198">
        <f>ROUND(I443*H443,2)</f>
        <v>0</v>
      </c>
      <c r="K443" s="194" t="s">
        <v>30</v>
      </c>
      <c r="L443" s="61"/>
      <c r="M443" s="199" t="s">
        <v>30</v>
      </c>
      <c r="N443" s="200" t="s">
        <v>45</v>
      </c>
      <c r="O443" s="42"/>
      <c r="P443" s="201">
        <f>O443*H443</f>
        <v>0</v>
      </c>
      <c r="Q443" s="201">
        <v>0</v>
      </c>
      <c r="R443" s="201">
        <f>Q443*H443</f>
        <v>0</v>
      </c>
      <c r="S443" s="201">
        <v>2.4</v>
      </c>
      <c r="T443" s="202">
        <f>S443*H443</f>
        <v>2.4</v>
      </c>
      <c r="AR443" s="24" t="s">
        <v>162</v>
      </c>
      <c r="AT443" s="24" t="s">
        <v>157</v>
      </c>
      <c r="AU443" s="24" t="s">
        <v>163</v>
      </c>
      <c r="AY443" s="24" t="s">
        <v>153</v>
      </c>
      <c r="BE443" s="203">
        <f>IF(N443="základní",J443,0)</f>
        <v>0</v>
      </c>
      <c r="BF443" s="203">
        <f>IF(N443="snížená",J443,0)</f>
        <v>0</v>
      </c>
      <c r="BG443" s="203">
        <f>IF(N443="zákl. přenesená",J443,0)</f>
        <v>0</v>
      </c>
      <c r="BH443" s="203">
        <f>IF(N443="sníž. přenesená",J443,0)</f>
        <v>0</v>
      </c>
      <c r="BI443" s="203">
        <f>IF(N443="nulová",J443,0)</f>
        <v>0</v>
      </c>
      <c r="BJ443" s="24" t="s">
        <v>82</v>
      </c>
      <c r="BK443" s="203">
        <f>ROUND(I443*H443,2)</f>
        <v>0</v>
      </c>
      <c r="BL443" s="24" t="s">
        <v>162</v>
      </c>
      <c r="BM443" s="24" t="s">
        <v>597</v>
      </c>
    </row>
    <row r="444" spans="2:65" s="11" customFormat="1" ht="13.5">
      <c r="B444" s="204"/>
      <c r="C444" s="205"/>
      <c r="D444" s="206" t="s">
        <v>165</v>
      </c>
      <c r="E444" s="207" t="s">
        <v>30</v>
      </c>
      <c r="F444" s="208" t="s">
        <v>598</v>
      </c>
      <c r="G444" s="205"/>
      <c r="H444" s="207" t="s">
        <v>30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165</v>
      </c>
      <c r="AU444" s="214" t="s">
        <v>163</v>
      </c>
      <c r="AV444" s="11" t="s">
        <v>82</v>
      </c>
      <c r="AW444" s="11" t="s">
        <v>37</v>
      </c>
      <c r="AX444" s="11" t="s">
        <v>74</v>
      </c>
      <c r="AY444" s="214" t="s">
        <v>153</v>
      </c>
    </row>
    <row r="445" spans="2:65" s="12" customFormat="1" ht="13.5">
      <c r="B445" s="215"/>
      <c r="C445" s="216"/>
      <c r="D445" s="206" t="s">
        <v>165</v>
      </c>
      <c r="E445" s="217" t="s">
        <v>30</v>
      </c>
      <c r="F445" s="218" t="s">
        <v>599</v>
      </c>
      <c r="G445" s="216"/>
      <c r="H445" s="219">
        <v>1</v>
      </c>
      <c r="I445" s="220"/>
      <c r="J445" s="216"/>
      <c r="K445" s="216"/>
      <c r="L445" s="221"/>
      <c r="M445" s="222"/>
      <c r="N445" s="223"/>
      <c r="O445" s="223"/>
      <c r="P445" s="223"/>
      <c r="Q445" s="223"/>
      <c r="R445" s="223"/>
      <c r="S445" s="223"/>
      <c r="T445" s="224"/>
      <c r="AT445" s="225" t="s">
        <v>165</v>
      </c>
      <c r="AU445" s="225" t="s">
        <v>163</v>
      </c>
      <c r="AV445" s="12" t="s">
        <v>84</v>
      </c>
      <c r="AW445" s="12" t="s">
        <v>37</v>
      </c>
      <c r="AX445" s="12" t="s">
        <v>82</v>
      </c>
      <c r="AY445" s="225" t="s">
        <v>153</v>
      </c>
    </row>
    <row r="446" spans="2:65" s="1" customFormat="1" ht="16.5" customHeight="1">
      <c r="B446" s="41"/>
      <c r="C446" s="192" t="s">
        <v>600</v>
      </c>
      <c r="D446" s="192" t="s">
        <v>157</v>
      </c>
      <c r="E446" s="193" t="s">
        <v>601</v>
      </c>
      <c r="F446" s="194" t="s">
        <v>602</v>
      </c>
      <c r="G446" s="195" t="s">
        <v>328</v>
      </c>
      <c r="H446" s="196">
        <v>2</v>
      </c>
      <c r="I446" s="197"/>
      <c r="J446" s="198">
        <f>ROUND(I446*H446,2)</f>
        <v>0</v>
      </c>
      <c r="K446" s="194" t="s">
        <v>30</v>
      </c>
      <c r="L446" s="61"/>
      <c r="M446" s="199" t="s">
        <v>30</v>
      </c>
      <c r="N446" s="200" t="s">
        <v>45</v>
      </c>
      <c r="O446" s="42"/>
      <c r="P446" s="201">
        <f>O446*H446</f>
        <v>0</v>
      </c>
      <c r="Q446" s="201">
        <v>0</v>
      </c>
      <c r="R446" s="201">
        <f>Q446*H446</f>
        <v>0</v>
      </c>
      <c r="S446" s="201">
        <v>0.2</v>
      </c>
      <c r="T446" s="202">
        <f>S446*H446</f>
        <v>0.4</v>
      </c>
      <c r="AR446" s="24" t="s">
        <v>162</v>
      </c>
      <c r="AT446" s="24" t="s">
        <v>157</v>
      </c>
      <c r="AU446" s="24" t="s">
        <v>163</v>
      </c>
      <c r="AY446" s="24" t="s">
        <v>153</v>
      </c>
      <c r="BE446" s="203">
        <f>IF(N446="základní",J446,0)</f>
        <v>0</v>
      </c>
      <c r="BF446" s="203">
        <f>IF(N446="snížená",J446,0)</f>
        <v>0</v>
      </c>
      <c r="BG446" s="203">
        <f>IF(N446="zákl. přenesená",J446,0)</f>
        <v>0</v>
      </c>
      <c r="BH446" s="203">
        <f>IF(N446="sníž. přenesená",J446,0)</f>
        <v>0</v>
      </c>
      <c r="BI446" s="203">
        <f>IF(N446="nulová",J446,0)</f>
        <v>0</v>
      </c>
      <c r="BJ446" s="24" t="s">
        <v>82</v>
      </c>
      <c r="BK446" s="203">
        <f>ROUND(I446*H446,2)</f>
        <v>0</v>
      </c>
      <c r="BL446" s="24" t="s">
        <v>162</v>
      </c>
      <c r="BM446" s="24" t="s">
        <v>603</v>
      </c>
    </row>
    <row r="447" spans="2:65" s="1" customFormat="1" ht="25.5" customHeight="1">
      <c r="B447" s="41"/>
      <c r="C447" s="192" t="s">
        <v>604</v>
      </c>
      <c r="D447" s="192" t="s">
        <v>157</v>
      </c>
      <c r="E447" s="193" t="s">
        <v>605</v>
      </c>
      <c r="F447" s="194" t="s">
        <v>606</v>
      </c>
      <c r="G447" s="195" t="s">
        <v>160</v>
      </c>
      <c r="H447" s="196">
        <v>1.4</v>
      </c>
      <c r="I447" s="197"/>
      <c r="J447" s="198">
        <f>ROUND(I447*H447,2)</f>
        <v>0</v>
      </c>
      <c r="K447" s="194" t="s">
        <v>161</v>
      </c>
      <c r="L447" s="61"/>
      <c r="M447" s="199" t="s">
        <v>30</v>
      </c>
      <c r="N447" s="200" t="s">
        <v>45</v>
      </c>
      <c r="O447" s="42"/>
      <c r="P447" s="201">
        <f>O447*H447</f>
        <v>0</v>
      </c>
      <c r="Q447" s="201">
        <v>0</v>
      </c>
      <c r="R447" s="201">
        <f>Q447*H447</f>
        <v>0</v>
      </c>
      <c r="S447" s="201">
        <v>2.2000000000000002</v>
      </c>
      <c r="T447" s="202">
        <f>S447*H447</f>
        <v>3.08</v>
      </c>
      <c r="AR447" s="24" t="s">
        <v>162</v>
      </c>
      <c r="AT447" s="24" t="s">
        <v>157</v>
      </c>
      <c r="AU447" s="24" t="s">
        <v>163</v>
      </c>
      <c r="AY447" s="24" t="s">
        <v>153</v>
      </c>
      <c r="BE447" s="203">
        <f>IF(N447="základní",J447,0)</f>
        <v>0</v>
      </c>
      <c r="BF447" s="203">
        <f>IF(N447="snížená",J447,0)</f>
        <v>0</v>
      </c>
      <c r="BG447" s="203">
        <f>IF(N447="zákl. přenesená",J447,0)</f>
        <v>0</v>
      </c>
      <c r="BH447" s="203">
        <f>IF(N447="sníž. přenesená",J447,0)</f>
        <v>0</v>
      </c>
      <c r="BI447" s="203">
        <f>IF(N447="nulová",J447,0)</f>
        <v>0</v>
      </c>
      <c r="BJ447" s="24" t="s">
        <v>82</v>
      </c>
      <c r="BK447" s="203">
        <f>ROUND(I447*H447,2)</f>
        <v>0</v>
      </c>
      <c r="BL447" s="24" t="s">
        <v>162</v>
      </c>
      <c r="BM447" s="24" t="s">
        <v>607</v>
      </c>
    </row>
    <row r="448" spans="2:65" s="11" customFormat="1" ht="13.5">
      <c r="B448" s="204"/>
      <c r="C448" s="205"/>
      <c r="D448" s="206" t="s">
        <v>165</v>
      </c>
      <c r="E448" s="207" t="s">
        <v>30</v>
      </c>
      <c r="F448" s="208" t="s">
        <v>608</v>
      </c>
      <c r="G448" s="205"/>
      <c r="H448" s="207" t="s">
        <v>30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165</v>
      </c>
      <c r="AU448" s="214" t="s">
        <v>163</v>
      </c>
      <c r="AV448" s="11" t="s">
        <v>82</v>
      </c>
      <c r="AW448" s="11" t="s">
        <v>37</v>
      </c>
      <c r="AX448" s="11" t="s">
        <v>74</v>
      </c>
      <c r="AY448" s="214" t="s">
        <v>153</v>
      </c>
    </row>
    <row r="449" spans="2:65" s="11" customFormat="1" ht="13.5">
      <c r="B449" s="204"/>
      <c r="C449" s="205"/>
      <c r="D449" s="206" t="s">
        <v>165</v>
      </c>
      <c r="E449" s="207" t="s">
        <v>30</v>
      </c>
      <c r="F449" s="208" t="s">
        <v>609</v>
      </c>
      <c r="G449" s="205"/>
      <c r="H449" s="207" t="s">
        <v>30</v>
      </c>
      <c r="I449" s="209"/>
      <c r="J449" s="205"/>
      <c r="K449" s="205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165</v>
      </c>
      <c r="AU449" s="214" t="s">
        <v>163</v>
      </c>
      <c r="AV449" s="11" t="s">
        <v>82</v>
      </c>
      <c r="AW449" s="11" t="s">
        <v>37</v>
      </c>
      <c r="AX449" s="11" t="s">
        <v>74</v>
      </c>
      <c r="AY449" s="214" t="s">
        <v>153</v>
      </c>
    </row>
    <row r="450" spans="2:65" s="12" customFormat="1" ht="13.5">
      <c r="B450" s="215"/>
      <c r="C450" s="216"/>
      <c r="D450" s="206" t="s">
        <v>165</v>
      </c>
      <c r="E450" s="217" t="s">
        <v>30</v>
      </c>
      <c r="F450" s="218" t="s">
        <v>610</v>
      </c>
      <c r="G450" s="216"/>
      <c r="H450" s="219">
        <v>1.4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165</v>
      </c>
      <c r="AU450" s="225" t="s">
        <v>163</v>
      </c>
      <c r="AV450" s="12" t="s">
        <v>84</v>
      </c>
      <c r="AW450" s="12" t="s">
        <v>37</v>
      </c>
      <c r="AX450" s="12" t="s">
        <v>82</v>
      </c>
      <c r="AY450" s="225" t="s">
        <v>153</v>
      </c>
    </row>
    <row r="451" spans="2:65" s="1" customFormat="1" ht="16.5" customHeight="1">
      <c r="B451" s="41"/>
      <c r="C451" s="192" t="s">
        <v>402</v>
      </c>
      <c r="D451" s="192" t="s">
        <v>157</v>
      </c>
      <c r="E451" s="193" t="s">
        <v>611</v>
      </c>
      <c r="F451" s="194" t="s">
        <v>612</v>
      </c>
      <c r="G451" s="195" t="s">
        <v>328</v>
      </c>
      <c r="H451" s="196">
        <v>4</v>
      </c>
      <c r="I451" s="197"/>
      <c r="J451" s="198">
        <f>ROUND(I451*H451,2)</f>
        <v>0</v>
      </c>
      <c r="K451" s="194" t="s">
        <v>161</v>
      </c>
      <c r="L451" s="61"/>
      <c r="M451" s="199" t="s">
        <v>30</v>
      </c>
      <c r="N451" s="200" t="s">
        <v>45</v>
      </c>
      <c r="O451" s="42"/>
      <c r="P451" s="201">
        <f>O451*H451</f>
        <v>0</v>
      </c>
      <c r="Q451" s="201">
        <v>0</v>
      </c>
      <c r="R451" s="201">
        <f>Q451*H451</f>
        <v>0</v>
      </c>
      <c r="S451" s="201">
        <v>3.5220000000000001E-2</v>
      </c>
      <c r="T451" s="202">
        <f>S451*H451</f>
        <v>0.14088000000000001</v>
      </c>
      <c r="AR451" s="24" t="s">
        <v>162</v>
      </c>
      <c r="AT451" s="24" t="s">
        <v>157</v>
      </c>
      <c r="AU451" s="24" t="s">
        <v>163</v>
      </c>
      <c r="AY451" s="24" t="s">
        <v>153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82</v>
      </c>
      <c r="BK451" s="203">
        <f>ROUND(I451*H451,2)</f>
        <v>0</v>
      </c>
      <c r="BL451" s="24" t="s">
        <v>162</v>
      </c>
      <c r="BM451" s="24" t="s">
        <v>613</v>
      </c>
    </row>
    <row r="452" spans="2:65" s="11" customFormat="1" ht="13.5">
      <c r="B452" s="204"/>
      <c r="C452" s="205"/>
      <c r="D452" s="206" t="s">
        <v>165</v>
      </c>
      <c r="E452" s="207" t="s">
        <v>30</v>
      </c>
      <c r="F452" s="208" t="s">
        <v>614</v>
      </c>
      <c r="G452" s="205"/>
      <c r="H452" s="207" t="s">
        <v>30</v>
      </c>
      <c r="I452" s="209"/>
      <c r="J452" s="205"/>
      <c r="K452" s="205"/>
      <c r="L452" s="210"/>
      <c r="M452" s="211"/>
      <c r="N452" s="212"/>
      <c r="O452" s="212"/>
      <c r="P452" s="212"/>
      <c r="Q452" s="212"/>
      <c r="R452" s="212"/>
      <c r="S452" s="212"/>
      <c r="T452" s="213"/>
      <c r="AT452" s="214" t="s">
        <v>165</v>
      </c>
      <c r="AU452" s="214" t="s">
        <v>163</v>
      </c>
      <c r="AV452" s="11" t="s">
        <v>82</v>
      </c>
      <c r="AW452" s="11" t="s">
        <v>37</v>
      </c>
      <c r="AX452" s="11" t="s">
        <v>74</v>
      </c>
      <c r="AY452" s="214" t="s">
        <v>153</v>
      </c>
    </row>
    <row r="453" spans="2:65" s="12" customFormat="1" ht="13.5">
      <c r="B453" s="215"/>
      <c r="C453" s="216"/>
      <c r="D453" s="206" t="s">
        <v>165</v>
      </c>
      <c r="E453" s="217" t="s">
        <v>30</v>
      </c>
      <c r="F453" s="218" t="s">
        <v>162</v>
      </c>
      <c r="G453" s="216"/>
      <c r="H453" s="219">
        <v>4</v>
      </c>
      <c r="I453" s="220"/>
      <c r="J453" s="216"/>
      <c r="K453" s="216"/>
      <c r="L453" s="221"/>
      <c r="M453" s="222"/>
      <c r="N453" s="223"/>
      <c r="O453" s="223"/>
      <c r="P453" s="223"/>
      <c r="Q453" s="223"/>
      <c r="R453" s="223"/>
      <c r="S453" s="223"/>
      <c r="T453" s="224"/>
      <c r="AT453" s="225" t="s">
        <v>165</v>
      </c>
      <c r="AU453" s="225" t="s">
        <v>163</v>
      </c>
      <c r="AV453" s="12" t="s">
        <v>84</v>
      </c>
      <c r="AW453" s="12" t="s">
        <v>37</v>
      </c>
      <c r="AX453" s="12" t="s">
        <v>82</v>
      </c>
      <c r="AY453" s="225" t="s">
        <v>153</v>
      </c>
    </row>
    <row r="454" spans="2:65" s="1" customFormat="1" ht="25.5" customHeight="1">
      <c r="B454" s="41"/>
      <c r="C454" s="192" t="s">
        <v>615</v>
      </c>
      <c r="D454" s="192" t="s">
        <v>157</v>
      </c>
      <c r="E454" s="193" t="s">
        <v>616</v>
      </c>
      <c r="F454" s="194" t="s">
        <v>617</v>
      </c>
      <c r="G454" s="195" t="s">
        <v>307</v>
      </c>
      <c r="H454" s="196">
        <v>6</v>
      </c>
      <c r="I454" s="197"/>
      <c r="J454" s="198">
        <f>ROUND(I454*H454,2)</f>
        <v>0</v>
      </c>
      <c r="K454" s="194" t="s">
        <v>161</v>
      </c>
      <c r="L454" s="61"/>
      <c r="M454" s="199" t="s">
        <v>30</v>
      </c>
      <c r="N454" s="200" t="s">
        <v>45</v>
      </c>
      <c r="O454" s="42"/>
      <c r="P454" s="201">
        <f>O454*H454</f>
        <v>0</v>
      </c>
      <c r="Q454" s="201">
        <v>0</v>
      </c>
      <c r="R454" s="201">
        <f>Q454*H454</f>
        <v>0</v>
      </c>
      <c r="S454" s="201">
        <v>3.065E-2</v>
      </c>
      <c r="T454" s="202">
        <f>S454*H454</f>
        <v>0.18390000000000001</v>
      </c>
      <c r="AR454" s="24" t="s">
        <v>162</v>
      </c>
      <c r="AT454" s="24" t="s">
        <v>157</v>
      </c>
      <c r="AU454" s="24" t="s">
        <v>163</v>
      </c>
      <c r="AY454" s="24" t="s">
        <v>153</v>
      </c>
      <c r="BE454" s="203">
        <f>IF(N454="základní",J454,0)</f>
        <v>0</v>
      </c>
      <c r="BF454" s="203">
        <f>IF(N454="snížená",J454,0)</f>
        <v>0</v>
      </c>
      <c r="BG454" s="203">
        <f>IF(N454="zákl. přenesená",J454,0)</f>
        <v>0</v>
      </c>
      <c r="BH454" s="203">
        <f>IF(N454="sníž. přenesená",J454,0)</f>
        <v>0</v>
      </c>
      <c r="BI454" s="203">
        <f>IF(N454="nulová",J454,0)</f>
        <v>0</v>
      </c>
      <c r="BJ454" s="24" t="s">
        <v>82</v>
      </c>
      <c r="BK454" s="203">
        <f>ROUND(I454*H454,2)</f>
        <v>0</v>
      </c>
      <c r="BL454" s="24" t="s">
        <v>162</v>
      </c>
      <c r="BM454" s="24" t="s">
        <v>618</v>
      </c>
    </row>
    <row r="455" spans="2:65" s="11" customFormat="1" ht="13.5">
      <c r="B455" s="204"/>
      <c r="C455" s="205"/>
      <c r="D455" s="206" t="s">
        <v>165</v>
      </c>
      <c r="E455" s="207" t="s">
        <v>30</v>
      </c>
      <c r="F455" s="208" t="s">
        <v>619</v>
      </c>
      <c r="G455" s="205"/>
      <c r="H455" s="207" t="s">
        <v>30</v>
      </c>
      <c r="I455" s="209"/>
      <c r="J455" s="205"/>
      <c r="K455" s="205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165</v>
      </c>
      <c r="AU455" s="214" t="s">
        <v>163</v>
      </c>
      <c r="AV455" s="11" t="s">
        <v>82</v>
      </c>
      <c r="AW455" s="11" t="s">
        <v>37</v>
      </c>
      <c r="AX455" s="11" t="s">
        <v>74</v>
      </c>
      <c r="AY455" s="214" t="s">
        <v>153</v>
      </c>
    </row>
    <row r="456" spans="2:65" s="11" customFormat="1" ht="13.5">
      <c r="B456" s="204"/>
      <c r="C456" s="205"/>
      <c r="D456" s="206" t="s">
        <v>165</v>
      </c>
      <c r="E456" s="207" t="s">
        <v>30</v>
      </c>
      <c r="F456" s="208" t="s">
        <v>620</v>
      </c>
      <c r="G456" s="205"/>
      <c r="H456" s="207" t="s">
        <v>30</v>
      </c>
      <c r="I456" s="209"/>
      <c r="J456" s="205"/>
      <c r="K456" s="205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165</v>
      </c>
      <c r="AU456" s="214" t="s">
        <v>163</v>
      </c>
      <c r="AV456" s="11" t="s">
        <v>82</v>
      </c>
      <c r="AW456" s="11" t="s">
        <v>37</v>
      </c>
      <c r="AX456" s="11" t="s">
        <v>74</v>
      </c>
      <c r="AY456" s="214" t="s">
        <v>153</v>
      </c>
    </row>
    <row r="457" spans="2:65" s="12" customFormat="1" ht="13.5">
      <c r="B457" s="215"/>
      <c r="C457" s="216"/>
      <c r="D457" s="206" t="s">
        <v>165</v>
      </c>
      <c r="E457" s="217" t="s">
        <v>30</v>
      </c>
      <c r="F457" s="218" t="s">
        <v>621</v>
      </c>
      <c r="G457" s="216"/>
      <c r="H457" s="219">
        <v>6</v>
      </c>
      <c r="I457" s="220"/>
      <c r="J457" s="216"/>
      <c r="K457" s="216"/>
      <c r="L457" s="221"/>
      <c r="M457" s="222"/>
      <c r="N457" s="223"/>
      <c r="O457" s="223"/>
      <c r="P457" s="223"/>
      <c r="Q457" s="223"/>
      <c r="R457" s="223"/>
      <c r="S457" s="223"/>
      <c r="T457" s="224"/>
      <c r="AT457" s="225" t="s">
        <v>165</v>
      </c>
      <c r="AU457" s="225" t="s">
        <v>163</v>
      </c>
      <c r="AV457" s="12" t="s">
        <v>84</v>
      </c>
      <c r="AW457" s="12" t="s">
        <v>37</v>
      </c>
      <c r="AX457" s="12" t="s">
        <v>82</v>
      </c>
      <c r="AY457" s="225" t="s">
        <v>153</v>
      </c>
    </row>
    <row r="458" spans="2:65" s="1" customFormat="1" ht="25.5" customHeight="1">
      <c r="B458" s="41"/>
      <c r="C458" s="192" t="s">
        <v>622</v>
      </c>
      <c r="D458" s="192" t="s">
        <v>157</v>
      </c>
      <c r="E458" s="193" t="s">
        <v>623</v>
      </c>
      <c r="F458" s="194" t="s">
        <v>624</v>
      </c>
      <c r="G458" s="195" t="s">
        <v>307</v>
      </c>
      <c r="H458" s="196">
        <v>8</v>
      </c>
      <c r="I458" s="197"/>
      <c r="J458" s="198">
        <f>ROUND(I458*H458,2)</f>
        <v>0</v>
      </c>
      <c r="K458" s="194" t="s">
        <v>161</v>
      </c>
      <c r="L458" s="61"/>
      <c r="M458" s="199" t="s">
        <v>30</v>
      </c>
      <c r="N458" s="200" t="s">
        <v>45</v>
      </c>
      <c r="O458" s="42"/>
      <c r="P458" s="201">
        <f>O458*H458</f>
        <v>0</v>
      </c>
      <c r="Q458" s="201">
        <v>0</v>
      </c>
      <c r="R458" s="201">
        <f>Q458*H458</f>
        <v>0</v>
      </c>
      <c r="S458" s="201">
        <v>2.63E-3</v>
      </c>
      <c r="T458" s="202">
        <f>S458*H458</f>
        <v>2.104E-2</v>
      </c>
      <c r="AR458" s="24" t="s">
        <v>162</v>
      </c>
      <c r="AT458" s="24" t="s">
        <v>157</v>
      </c>
      <c r="AU458" s="24" t="s">
        <v>163</v>
      </c>
      <c r="AY458" s="24" t="s">
        <v>153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4" t="s">
        <v>82</v>
      </c>
      <c r="BK458" s="203">
        <f>ROUND(I458*H458,2)</f>
        <v>0</v>
      </c>
      <c r="BL458" s="24" t="s">
        <v>162</v>
      </c>
      <c r="BM458" s="24" t="s">
        <v>625</v>
      </c>
    </row>
    <row r="459" spans="2:65" s="11" customFormat="1" ht="13.5">
      <c r="B459" s="204"/>
      <c r="C459" s="205"/>
      <c r="D459" s="206" t="s">
        <v>165</v>
      </c>
      <c r="E459" s="207" t="s">
        <v>30</v>
      </c>
      <c r="F459" s="208" t="s">
        <v>626</v>
      </c>
      <c r="G459" s="205"/>
      <c r="H459" s="207" t="s">
        <v>30</v>
      </c>
      <c r="I459" s="209"/>
      <c r="J459" s="205"/>
      <c r="K459" s="205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165</v>
      </c>
      <c r="AU459" s="214" t="s">
        <v>163</v>
      </c>
      <c r="AV459" s="11" t="s">
        <v>82</v>
      </c>
      <c r="AW459" s="11" t="s">
        <v>37</v>
      </c>
      <c r="AX459" s="11" t="s">
        <v>74</v>
      </c>
      <c r="AY459" s="214" t="s">
        <v>153</v>
      </c>
    </row>
    <row r="460" spans="2:65" s="11" customFormat="1" ht="13.5">
      <c r="B460" s="204"/>
      <c r="C460" s="205"/>
      <c r="D460" s="206" t="s">
        <v>165</v>
      </c>
      <c r="E460" s="207" t="s">
        <v>30</v>
      </c>
      <c r="F460" s="208" t="s">
        <v>627</v>
      </c>
      <c r="G460" s="205"/>
      <c r="H460" s="207" t="s">
        <v>30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165</v>
      </c>
      <c r="AU460" s="214" t="s">
        <v>163</v>
      </c>
      <c r="AV460" s="11" t="s">
        <v>82</v>
      </c>
      <c r="AW460" s="11" t="s">
        <v>37</v>
      </c>
      <c r="AX460" s="11" t="s">
        <v>74</v>
      </c>
      <c r="AY460" s="214" t="s">
        <v>153</v>
      </c>
    </row>
    <row r="461" spans="2:65" s="12" customFormat="1" ht="13.5">
      <c r="B461" s="215"/>
      <c r="C461" s="216"/>
      <c r="D461" s="206" t="s">
        <v>165</v>
      </c>
      <c r="E461" s="217" t="s">
        <v>30</v>
      </c>
      <c r="F461" s="218" t="s">
        <v>628</v>
      </c>
      <c r="G461" s="216"/>
      <c r="H461" s="219">
        <v>8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AT461" s="225" t="s">
        <v>165</v>
      </c>
      <c r="AU461" s="225" t="s">
        <v>163</v>
      </c>
      <c r="AV461" s="12" t="s">
        <v>84</v>
      </c>
      <c r="AW461" s="12" t="s">
        <v>37</v>
      </c>
      <c r="AX461" s="12" t="s">
        <v>82</v>
      </c>
      <c r="AY461" s="225" t="s">
        <v>153</v>
      </c>
    </row>
    <row r="462" spans="2:65" s="1" customFormat="1" ht="38.25" customHeight="1">
      <c r="B462" s="41"/>
      <c r="C462" s="192" t="s">
        <v>629</v>
      </c>
      <c r="D462" s="192" t="s">
        <v>157</v>
      </c>
      <c r="E462" s="193" t="s">
        <v>630</v>
      </c>
      <c r="F462" s="194" t="s">
        <v>631</v>
      </c>
      <c r="G462" s="195" t="s">
        <v>205</v>
      </c>
      <c r="H462" s="196">
        <v>122.5</v>
      </c>
      <c r="I462" s="197"/>
      <c r="J462" s="198">
        <f>ROUND(I462*H462,2)</f>
        <v>0</v>
      </c>
      <c r="K462" s="194" t="s">
        <v>161</v>
      </c>
      <c r="L462" s="61"/>
      <c r="M462" s="199" t="s">
        <v>30</v>
      </c>
      <c r="N462" s="200" t="s">
        <v>45</v>
      </c>
      <c r="O462" s="42"/>
      <c r="P462" s="201">
        <f>O462*H462</f>
        <v>0</v>
      </c>
      <c r="Q462" s="201">
        <v>0</v>
      </c>
      <c r="R462" s="201">
        <f>Q462*H462</f>
        <v>0</v>
      </c>
      <c r="S462" s="201">
        <v>5.8999999999999997E-2</v>
      </c>
      <c r="T462" s="202">
        <f>S462*H462</f>
        <v>7.2275</v>
      </c>
      <c r="AR462" s="24" t="s">
        <v>162</v>
      </c>
      <c r="AT462" s="24" t="s">
        <v>157</v>
      </c>
      <c r="AU462" s="24" t="s">
        <v>163</v>
      </c>
      <c r="AY462" s="24" t="s">
        <v>153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24" t="s">
        <v>82</v>
      </c>
      <c r="BK462" s="203">
        <f>ROUND(I462*H462,2)</f>
        <v>0</v>
      </c>
      <c r="BL462" s="24" t="s">
        <v>162</v>
      </c>
      <c r="BM462" s="24" t="s">
        <v>632</v>
      </c>
    </row>
    <row r="463" spans="2:65" s="11" customFormat="1" ht="13.5">
      <c r="B463" s="204"/>
      <c r="C463" s="205"/>
      <c r="D463" s="206" t="s">
        <v>165</v>
      </c>
      <c r="E463" s="207" t="s">
        <v>30</v>
      </c>
      <c r="F463" s="208" t="s">
        <v>408</v>
      </c>
      <c r="G463" s="205"/>
      <c r="H463" s="207" t="s">
        <v>30</v>
      </c>
      <c r="I463" s="209"/>
      <c r="J463" s="205"/>
      <c r="K463" s="205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165</v>
      </c>
      <c r="AU463" s="214" t="s">
        <v>163</v>
      </c>
      <c r="AV463" s="11" t="s">
        <v>82</v>
      </c>
      <c r="AW463" s="11" t="s">
        <v>37</v>
      </c>
      <c r="AX463" s="11" t="s">
        <v>74</v>
      </c>
      <c r="AY463" s="214" t="s">
        <v>153</v>
      </c>
    </row>
    <row r="464" spans="2:65" s="12" customFormat="1" ht="13.5">
      <c r="B464" s="215"/>
      <c r="C464" s="216"/>
      <c r="D464" s="206" t="s">
        <v>165</v>
      </c>
      <c r="E464" s="217" t="s">
        <v>30</v>
      </c>
      <c r="F464" s="218" t="s">
        <v>633</v>
      </c>
      <c r="G464" s="216"/>
      <c r="H464" s="219">
        <v>21.83</v>
      </c>
      <c r="I464" s="220"/>
      <c r="J464" s="216"/>
      <c r="K464" s="216"/>
      <c r="L464" s="221"/>
      <c r="M464" s="222"/>
      <c r="N464" s="223"/>
      <c r="O464" s="223"/>
      <c r="P464" s="223"/>
      <c r="Q464" s="223"/>
      <c r="R464" s="223"/>
      <c r="S464" s="223"/>
      <c r="T464" s="224"/>
      <c r="AT464" s="225" t="s">
        <v>165</v>
      </c>
      <c r="AU464" s="225" t="s">
        <v>163</v>
      </c>
      <c r="AV464" s="12" t="s">
        <v>84</v>
      </c>
      <c r="AW464" s="12" t="s">
        <v>37</v>
      </c>
      <c r="AX464" s="12" t="s">
        <v>74</v>
      </c>
      <c r="AY464" s="225" t="s">
        <v>153</v>
      </c>
    </row>
    <row r="465" spans="2:65" s="12" customFormat="1" ht="13.5">
      <c r="B465" s="215"/>
      <c r="C465" s="216"/>
      <c r="D465" s="206" t="s">
        <v>165</v>
      </c>
      <c r="E465" s="217" t="s">
        <v>30</v>
      </c>
      <c r="F465" s="218" t="s">
        <v>634</v>
      </c>
      <c r="G465" s="216"/>
      <c r="H465" s="219">
        <v>9.8800000000000008</v>
      </c>
      <c r="I465" s="220"/>
      <c r="J465" s="216"/>
      <c r="K465" s="216"/>
      <c r="L465" s="221"/>
      <c r="M465" s="222"/>
      <c r="N465" s="223"/>
      <c r="O465" s="223"/>
      <c r="P465" s="223"/>
      <c r="Q465" s="223"/>
      <c r="R465" s="223"/>
      <c r="S465" s="223"/>
      <c r="T465" s="224"/>
      <c r="AT465" s="225" t="s">
        <v>165</v>
      </c>
      <c r="AU465" s="225" t="s">
        <v>163</v>
      </c>
      <c r="AV465" s="12" t="s">
        <v>84</v>
      </c>
      <c r="AW465" s="12" t="s">
        <v>37</v>
      </c>
      <c r="AX465" s="12" t="s">
        <v>74</v>
      </c>
      <c r="AY465" s="225" t="s">
        <v>153</v>
      </c>
    </row>
    <row r="466" spans="2:65" s="12" customFormat="1" ht="13.5">
      <c r="B466" s="215"/>
      <c r="C466" s="216"/>
      <c r="D466" s="206" t="s">
        <v>165</v>
      </c>
      <c r="E466" s="217" t="s">
        <v>30</v>
      </c>
      <c r="F466" s="218" t="s">
        <v>635</v>
      </c>
      <c r="G466" s="216"/>
      <c r="H466" s="219">
        <v>3.29</v>
      </c>
      <c r="I466" s="220"/>
      <c r="J466" s="216"/>
      <c r="K466" s="216"/>
      <c r="L466" s="221"/>
      <c r="M466" s="222"/>
      <c r="N466" s="223"/>
      <c r="O466" s="223"/>
      <c r="P466" s="223"/>
      <c r="Q466" s="223"/>
      <c r="R466" s="223"/>
      <c r="S466" s="223"/>
      <c r="T466" s="224"/>
      <c r="AT466" s="225" t="s">
        <v>165</v>
      </c>
      <c r="AU466" s="225" t="s">
        <v>163</v>
      </c>
      <c r="AV466" s="12" t="s">
        <v>84</v>
      </c>
      <c r="AW466" s="12" t="s">
        <v>37</v>
      </c>
      <c r="AX466" s="12" t="s">
        <v>74</v>
      </c>
      <c r="AY466" s="225" t="s">
        <v>153</v>
      </c>
    </row>
    <row r="467" spans="2:65" s="13" customFormat="1" ht="13.5">
      <c r="B467" s="226"/>
      <c r="C467" s="227"/>
      <c r="D467" s="206" t="s">
        <v>165</v>
      </c>
      <c r="E467" s="228" t="s">
        <v>30</v>
      </c>
      <c r="F467" s="229" t="s">
        <v>233</v>
      </c>
      <c r="G467" s="227"/>
      <c r="H467" s="230">
        <v>35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AT467" s="236" t="s">
        <v>165</v>
      </c>
      <c r="AU467" s="236" t="s">
        <v>163</v>
      </c>
      <c r="AV467" s="13" t="s">
        <v>163</v>
      </c>
      <c r="AW467" s="13" t="s">
        <v>37</v>
      </c>
      <c r="AX467" s="13" t="s">
        <v>74</v>
      </c>
      <c r="AY467" s="236" t="s">
        <v>153</v>
      </c>
    </row>
    <row r="468" spans="2:65" s="11" customFormat="1" ht="13.5">
      <c r="B468" s="204"/>
      <c r="C468" s="205"/>
      <c r="D468" s="206" t="s">
        <v>165</v>
      </c>
      <c r="E468" s="207" t="s">
        <v>30</v>
      </c>
      <c r="F468" s="208" t="s">
        <v>411</v>
      </c>
      <c r="G468" s="205"/>
      <c r="H468" s="207" t="s">
        <v>30</v>
      </c>
      <c r="I468" s="209"/>
      <c r="J468" s="205"/>
      <c r="K468" s="205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165</v>
      </c>
      <c r="AU468" s="214" t="s">
        <v>163</v>
      </c>
      <c r="AV468" s="11" t="s">
        <v>82</v>
      </c>
      <c r="AW468" s="11" t="s">
        <v>37</v>
      </c>
      <c r="AX468" s="11" t="s">
        <v>74</v>
      </c>
      <c r="AY468" s="214" t="s">
        <v>153</v>
      </c>
    </row>
    <row r="469" spans="2:65" s="12" customFormat="1" ht="13.5">
      <c r="B469" s="215"/>
      <c r="C469" s="216"/>
      <c r="D469" s="206" t="s">
        <v>165</v>
      </c>
      <c r="E469" s="217" t="s">
        <v>30</v>
      </c>
      <c r="F469" s="218" t="s">
        <v>636</v>
      </c>
      <c r="G469" s="216"/>
      <c r="H469" s="219">
        <v>5.5</v>
      </c>
      <c r="I469" s="220"/>
      <c r="J469" s="216"/>
      <c r="K469" s="216"/>
      <c r="L469" s="221"/>
      <c r="M469" s="222"/>
      <c r="N469" s="223"/>
      <c r="O469" s="223"/>
      <c r="P469" s="223"/>
      <c r="Q469" s="223"/>
      <c r="R469" s="223"/>
      <c r="S469" s="223"/>
      <c r="T469" s="224"/>
      <c r="AT469" s="225" t="s">
        <v>165</v>
      </c>
      <c r="AU469" s="225" t="s">
        <v>163</v>
      </c>
      <c r="AV469" s="12" t="s">
        <v>84</v>
      </c>
      <c r="AW469" s="12" t="s">
        <v>37</v>
      </c>
      <c r="AX469" s="12" t="s">
        <v>74</v>
      </c>
      <c r="AY469" s="225" t="s">
        <v>153</v>
      </c>
    </row>
    <row r="470" spans="2:65" s="13" customFormat="1" ht="13.5">
      <c r="B470" s="226"/>
      <c r="C470" s="227"/>
      <c r="D470" s="206" t="s">
        <v>165</v>
      </c>
      <c r="E470" s="228" t="s">
        <v>30</v>
      </c>
      <c r="F470" s="229" t="s">
        <v>237</v>
      </c>
      <c r="G470" s="227"/>
      <c r="H470" s="230">
        <v>5.5</v>
      </c>
      <c r="I470" s="231"/>
      <c r="J470" s="227"/>
      <c r="K470" s="227"/>
      <c r="L470" s="232"/>
      <c r="M470" s="233"/>
      <c r="N470" s="234"/>
      <c r="O470" s="234"/>
      <c r="P470" s="234"/>
      <c r="Q470" s="234"/>
      <c r="R470" s="234"/>
      <c r="S470" s="234"/>
      <c r="T470" s="235"/>
      <c r="AT470" s="236" t="s">
        <v>165</v>
      </c>
      <c r="AU470" s="236" t="s">
        <v>163</v>
      </c>
      <c r="AV470" s="13" t="s">
        <v>163</v>
      </c>
      <c r="AW470" s="13" t="s">
        <v>37</v>
      </c>
      <c r="AX470" s="13" t="s">
        <v>74</v>
      </c>
      <c r="AY470" s="236" t="s">
        <v>153</v>
      </c>
    </row>
    <row r="471" spans="2:65" s="11" customFormat="1" ht="13.5">
      <c r="B471" s="204"/>
      <c r="C471" s="205"/>
      <c r="D471" s="206" t="s">
        <v>165</v>
      </c>
      <c r="E471" s="207" t="s">
        <v>30</v>
      </c>
      <c r="F471" s="208" t="s">
        <v>446</v>
      </c>
      <c r="G471" s="205"/>
      <c r="H471" s="207" t="s">
        <v>30</v>
      </c>
      <c r="I471" s="209"/>
      <c r="J471" s="205"/>
      <c r="K471" s="205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165</v>
      </c>
      <c r="AU471" s="214" t="s">
        <v>163</v>
      </c>
      <c r="AV471" s="11" t="s">
        <v>82</v>
      </c>
      <c r="AW471" s="11" t="s">
        <v>37</v>
      </c>
      <c r="AX471" s="11" t="s">
        <v>74</v>
      </c>
      <c r="AY471" s="214" t="s">
        <v>153</v>
      </c>
    </row>
    <row r="472" spans="2:65" s="12" customFormat="1" ht="13.5">
      <c r="B472" s="215"/>
      <c r="C472" s="216"/>
      <c r="D472" s="206" t="s">
        <v>165</v>
      </c>
      <c r="E472" s="217" t="s">
        <v>30</v>
      </c>
      <c r="F472" s="218" t="s">
        <v>637</v>
      </c>
      <c r="G472" s="216"/>
      <c r="H472" s="219">
        <v>67.5</v>
      </c>
      <c r="I472" s="220"/>
      <c r="J472" s="216"/>
      <c r="K472" s="216"/>
      <c r="L472" s="221"/>
      <c r="M472" s="222"/>
      <c r="N472" s="223"/>
      <c r="O472" s="223"/>
      <c r="P472" s="223"/>
      <c r="Q472" s="223"/>
      <c r="R472" s="223"/>
      <c r="S472" s="223"/>
      <c r="T472" s="224"/>
      <c r="AT472" s="225" t="s">
        <v>165</v>
      </c>
      <c r="AU472" s="225" t="s">
        <v>163</v>
      </c>
      <c r="AV472" s="12" t="s">
        <v>84</v>
      </c>
      <c r="AW472" s="12" t="s">
        <v>37</v>
      </c>
      <c r="AX472" s="12" t="s">
        <v>74</v>
      </c>
      <c r="AY472" s="225" t="s">
        <v>153</v>
      </c>
    </row>
    <row r="473" spans="2:65" s="12" customFormat="1" ht="13.5">
      <c r="B473" s="215"/>
      <c r="C473" s="216"/>
      <c r="D473" s="206" t="s">
        <v>165</v>
      </c>
      <c r="E473" s="217" t="s">
        <v>30</v>
      </c>
      <c r="F473" s="218" t="s">
        <v>638</v>
      </c>
      <c r="G473" s="216"/>
      <c r="H473" s="219">
        <v>3.5</v>
      </c>
      <c r="I473" s="220"/>
      <c r="J473" s="216"/>
      <c r="K473" s="216"/>
      <c r="L473" s="221"/>
      <c r="M473" s="222"/>
      <c r="N473" s="223"/>
      <c r="O473" s="223"/>
      <c r="P473" s="223"/>
      <c r="Q473" s="223"/>
      <c r="R473" s="223"/>
      <c r="S473" s="223"/>
      <c r="T473" s="224"/>
      <c r="AT473" s="225" t="s">
        <v>165</v>
      </c>
      <c r="AU473" s="225" t="s">
        <v>163</v>
      </c>
      <c r="AV473" s="12" t="s">
        <v>84</v>
      </c>
      <c r="AW473" s="12" t="s">
        <v>37</v>
      </c>
      <c r="AX473" s="12" t="s">
        <v>74</v>
      </c>
      <c r="AY473" s="225" t="s">
        <v>153</v>
      </c>
    </row>
    <row r="474" spans="2:65" s="13" customFormat="1" ht="13.5">
      <c r="B474" s="226"/>
      <c r="C474" s="227"/>
      <c r="D474" s="206" t="s">
        <v>165</v>
      </c>
      <c r="E474" s="228" t="s">
        <v>30</v>
      </c>
      <c r="F474" s="229" t="s">
        <v>449</v>
      </c>
      <c r="G474" s="227"/>
      <c r="H474" s="230">
        <v>71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AT474" s="236" t="s">
        <v>165</v>
      </c>
      <c r="AU474" s="236" t="s">
        <v>163</v>
      </c>
      <c r="AV474" s="13" t="s">
        <v>163</v>
      </c>
      <c r="AW474" s="13" t="s">
        <v>37</v>
      </c>
      <c r="AX474" s="13" t="s">
        <v>74</v>
      </c>
      <c r="AY474" s="236" t="s">
        <v>153</v>
      </c>
    </row>
    <row r="475" spans="2:65" s="11" customFormat="1" ht="13.5">
      <c r="B475" s="204"/>
      <c r="C475" s="205"/>
      <c r="D475" s="206" t="s">
        <v>165</v>
      </c>
      <c r="E475" s="207" t="s">
        <v>30</v>
      </c>
      <c r="F475" s="208" t="s">
        <v>450</v>
      </c>
      <c r="G475" s="205"/>
      <c r="H475" s="207" t="s">
        <v>30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165</v>
      </c>
      <c r="AU475" s="214" t="s">
        <v>163</v>
      </c>
      <c r="AV475" s="11" t="s">
        <v>82</v>
      </c>
      <c r="AW475" s="11" t="s">
        <v>37</v>
      </c>
      <c r="AX475" s="11" t="s">
        <v>74</v>
      </c>
      <c r="AY475" s="214" t="s">
        <v>153</v>
      </c>
    </row>
    <row r="476" spans="2:65" s="12" customFormat="1" ht="13.5">
      <c r="B476" s="215"/>
      <c r="C476" s="216"/>
      <c r="D476" s="206" t="s">
        <v>165</v>
      </c>
      <c r="E476" s="217" t="s">
        <v>30</v>
      </c>
      <c r="F476" s="218" t="s">
        <v>639</v>
      </c>
      <c r="G476" s="216"/>
      <c r="H476" s="219">
        <v>9.9</v>
      </c>
      <c r="I476" s="220"/>
      <c r="J476" s="216"/>
      <c r="K476" s="216"/>
      <c r="L476" s="221"/>
      <c r="M476" s="222"/>
      <c r="N476" s="223"/>
      <c r="O476" s="223"/>
      <c r="P476" s="223"/>
      <c r="Q476" s="223"/>
      <c r="R476" s="223"/>
      <c r="S476" s="223"/>
      <c r="T476" s="224"/>
      <c r="AT476" s="225" t="s">
        <v>165</v>
      </c>
      <c r="AU476" s="225" t="s">
        <v>163</v>
      </c>
      <c r="AV476" s="12" t="s">
        <v>84</v>
      </c>
      <c r="AW476" s="12" t="s">
        <v>37</v>
      </c>
      <c r="AX476" s="12" t="s">
        <v>74</v>
      </c>
      <c r="AY476" s="225" t="s">
        <v>153</v>
      </c>
    </row>
    <row r="477" spans="2:65" s="12" customFormat="1" ht="13.5">
      <c r="B477" s="215"/>
      <c r="C477" s="216"/>
      <c r="D477" s="206" t="s">
        <v>165</v>
      </c>
      <c r="E477" s="217" t="s">
        <v>30</v>
      </c>
      <c r="F477" s="218" t="s">
        <v>640</v>
      </c>
      <c r="G477" s="216"/>
      <c r="H477" s="219">
        <v>1.1000000000000001</v>
      </c>
      <c r="I477" s="220"/>
      <c r="J477" s="216"/>
      <c r="K477" s="216"/>
      <c r="L477" s="221"/>
      <c r="M477" s="222"/>
      <c r="N477" s="223"/>
      <c r="O477" s="223"/>
      <c r="P477" s="223"/>
      <c r="Q477" s="223"/>
      <c r="R477" s="223"/>
      <c r="S477" s="223"/>
      <c r="T477" s="224"/>
      <c r="AT477" s="225" t="s">
        <v>165</v>
      </c>
      <c r="AU477" s="225" t="s">
        <v>163</v>
      </c>
      <c r="AV477" s="12" t="s">
        <v>84</v>
      </c>
      <c r="AW477" s="12" t="s">
        <v>37</v>
      </c>
      <c r="AX477" s="12" t="s">
        <v>74</v>
      </c>
      <c r="AY477" s="225" t="s">
        <v>153</v>
      </c>
    </row>
    <row r="478" spans="2:65" s="13" customFormat="1" ht="13.5">
      <c r="B478" s="226"/>
      <c r="C478" s="227"/>
      <c r="D478" s="206" t="s">
        <v>165</v>
      </c>
      <c r="E478" s="228" t="s">
        <v>30</v>
      </c>
      <c r="F478" s="229" t="s">
        <v>453</v>
      </c>
      <c r="G478" s="227"/>
      <c r="H478" s="230">
        <v>11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AT478" s="236" t="s">
        <v>165</v>
      </c>
      <c r="AU478" s="236" t="s">
        <v>163</v>
      </c>
      <c r="AV478" s="13" t="s">
        <v>163</v>
      </c>
      <c r="AW478" s="13" t="s">
        <v>37</v>
      </c>
      <c r="AX478" s="13" t="s">
        <v>74</v>
      </c>
      <c r="AY478" s="236" t="s">
        <v>153</v>
      </c>
    </row>
    <row r="479" spans="2:65" s="14" customFormat="1" ht="13.5">
      <c r="B479" s="237"/>
      <c r="C479" s="238"/>
      <c r="D479" s="206" t="s">
        <v>165</v>
      </c>
      <c r="E479" s="239" t="s">
        <v>30</v>
      </c>
      <c r="F479" s="240" t="s">
        <v>210</v>
      </c>
      <c r="G479" s="238"/>
      <c r="H479" s="241">
        <v>122.5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AT479" s="247" t="s">
        <v>165</v>
      </c>
      <c r="AU479" s="247" t="s">
        <v>163</v>
      </c>
      <c r="AV479" s="14" t="s">
        <v>162</v>
      </c>
      <c r="AW479" s="14" t="s">
        <v>37</v>
      </c>
      <c r="AX479" s="14" t="s">
        <v>82</v>
      </c>
      <c r="AY479" s="247" t="s">
        <v>153</v>
      </c>
    </row>
    <row r="480" spans="2:65" s="1" customFormat="1" ht="25.5" customHeight="1">
      <c r="B480" s="41"/>
      <c r="C480" s="192" t="s">
        <v>641</v>
      </c>
      <c r="D480" s="192" t="s">
        <v>157</v>
      </c>
      <c r="E480" s="193" t="s">
        <v>642</v>
      </c>
      <c r="F480" s="194" t="s">
        <v>643</v>
      </c>
      <c r="G480" s="195" t="s">
        <v>205</v>
      </c>
      <c r="H480" s="196">
        <v>16</v>
      </c>
      <c r="I480" s="197"/>
      <c r="J480" s="198">
        <f>ROUND(I480*H480,2)</f>
        <v>0</v>
      </c>
      <c r="K480" s="194" t="s">
        <v>161</v>
      </c>
      <c r="L480" s="61"/>
      <c r="M480" s="199" t="s">
        <v>30</v>
      </c>
      <c r="N480" s="200" t="s">
        <v>45</v>
      </c>
      <c r="O480" s="42"/>
      <c r="P480" s="201">
        <f>O480*H480</f>
        <v>0</v>
      </c>
      <c r="Q480" s="201">
        <v>0</v>
      </c>
      <c r="R480" s="201">
        <f>Q480*H480</f>
        <v>0</v>
      </c>
      <c r="S480" s="201">
        <v>8.8999999999999996E-2</v>
      </c>
      <c r="T480" s="202">
        <f>S480*H480</f>
        <v>1.4239999999999999</v>
      </c>
      <c r="AR480" s="24" t="s">
        <v>162</v>
      </c>
      <c r="AT480" s="24" t="s">
        <v>157</v>
      </c>
      <c r="AU480" s="24" t="s">
        <v>163</v>
      </c>
      <c r="AY480" s="24" t="s">
        <v>153</v>
      </c>
      <c r="BE480" s="203">
        <f>IF(N480="základní",J480,0)</f>
        <v>0</v>
      </c>
      <c r="BF480" s="203">
        <f>IF(N480="snížená",J480,0)</f>
        <v>0</v>
      </c>
      <c r="BG480" s="203">
        <f>IF(N480="zákl. přenesená",J480,0)</f>
        <v>0</v>
      </c>
      <c r="BH480" s="203">
        <f>IF(N480="sníž. přenesená",J480,0)</f>
        <v>0</v>
      </c>
      <c r="BI480" s="203">
        <f>IF(N480="nulová",J480,0)</f>
        <v>0</v>
      </c>
      <c r="BJ480" s="24" t="s">
        <v>82</v>
      </c>
      <c r="BK480" s="203">
        <f>ROUND(I480*H480,2)</f>
        <v>0</v>
      </c>
      <c r="BL480" s="24" t="s">
        <v>162</v>
      </c>
      <c r="BM480" s="24" t="s">
        <v>644</v>
      </c>
    </row>
    <row r="481" spans="2:65" s="11" customFormat="1" ht="13.5">
      <c r="B481" s="204"/>
      <c r="C481" s="205"/>
      <c r="D481" s="206" t="s">
        <v>165</v>
      </c>
      <c r="E481" s="207" t="s">
        <v>30</v>
      </c>
      <c r="F481" s="208" t="s">
        <v>645</v>
      </c>
      <c r="G481" s="205"/>
      <c r="H481" s="207" t="s">
        <v>30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165</v>
      </c>
      <c r="AU481" s="214" t="s">
        <v>163</v>
      </c>
      <c r="AV481" s="11" t="s">
        <v>82</v>
      </c>
      <c r="AW481" s="11" t="s">
        <v>37</v>
      </c>
      <c r="AX481" s="11" t="s">
        <v>74</v>
      </c>
      <c r="AY481" s="214" t="s">
        <v>153</v>
      </c>
    </row>
    <row r="482" spans="2:65" s="12" customFormat="1" ht="13.5">
      <c r="B482" s="215"/>
      <c r="C482" s="216"/>
      <c r="D482" s="206" t="s">
        <v>165</v>
      </c>
      <c r="E482" s="217" t="s">
        <v>30</v>
      </c>
      <c r="F482" s="218" t="s">
        <v>646</v>
      </c>
      <c r="G482" s="216"/>
      <c r="H482" s="219">
        <v>2.5499999999999998</v>
      </c>
      <c r="I482" s="220"/>
      <c r="J482" s="216"/>
      <c r="K482" s="216"/>
      <c r="L482" s="221"/>
      <c r="M482" s="222"/>
      <c r="N482" s="223"/>
      <c r="O482" s="223"/>
      <c r="P482" s="223"/>
      <c r="Q482" s="223"/>
      <c r="R482" s="223"/>
      <c r="S482" s="223"/>
      <c r="T482" s="224"/>
      <c r="AT482" s="225" t="s">
        <v>165</v>
      </c>
      <c r="AU482" s="225" t="s">
        <v>163</v>
      </c>
      <c r="AV482" s="12" t="s">
        <v>84</v>
      </c>
      <c r="AW482" s="12" t="s">
        <v>37</v>
      </c>
      <c r="AX482" s="12" t="s">
        <v>74</v>
      </c>
      <c r="AY482" s="225" t="s">
        <v>153</v>
      </c>
    </row>
    <row r="483" spans="2:65" s="12" customFormat="1" ht="13.5">
      <c r="B483" s="215"/>
      <c r="C483" s="216"/>
      <c r="D483" s="206" t="s">
        <v>165</v>
      </c>
      <c r="E483" s="217" t="s">
        <v>30</v>
      </c>
      <c r="F483" s="218" t="s">
        <v>444</v>
      </c>
      <c r="G483" s="216"/>
      <c r="H483" s="219">
        <v>11.52</v>
      </c>
      <c r="I483" s="220"/>
      <c r="J483" s="216"/>
      <c r="K483" s="216"/>
      <c r="L483" s="221"/>
      <c r="M483" s="222"/>
      <c r="N483" s="223"/>
      <c r="O483" s="223"/>
      <c r="P483" s="223"/>
      <c r="Q483" s="223"/>
      <c r="R483" s="223"/>
      <c r="S483" s="223"/>
      <c r="T483" s="224"/>
      <c r="AT483" s="225" t="s">
        <v>165</v>
      </c>
      <c r="AU483" s="225" t="s">
        <v>163</v>
      </c>
      <c r="AV483" s="12" t="s">
        <v>84</v>
      </c>
      <c r="AW483" s="12" t="s">
        <v>37</v>
      </c>
      <c r="AX483" s="12" t="s">
        <v>74</v>
      </c>
      <c r="AY483" s="225" t="s">
        <v>153</v>
      </c>
    </row>
    <row r="484" spans="2:65" s="12" customFormat="1" ht="13.5">
      <c r="B484" s="215"/>
      <c r="C484" s="216"/>
      <c r="D484" s="206" t="s">
        <v>165</v>
      </c>
      <c r="E484" s="217" t="s">
        <v>30</v>
      </c>
      <c r="F484" s="218" t="s">
        <v>647</v>
      </c>
      <c r="G484" s="216"/>
      <c r="H484" s="219">
        <v>1.93</v>
      </c>
      <c r="I484" s="220"/>
      <c r="J484" s="216"/>
      <c r="K484" s="216"/>
      <c r="L484" s="221"/>
      <c r="M484" s="222"/>
      <c r="N484" s="223"/>
      <c r="O484" s="223"/>
      <c r="P484" s="223"/>
      <c r="Q484" s="223"/>
      <c r="R484" s="223"/>
      <c r="S484" s="223"/>
      <c r="T484" s="224"/>
      <c r="AT484" s="225" t="s">
        <v>165</v>
      </c>
      <c r="AU484" s="225" t="s">
        <v>163</v>
      </c>
      <c r="AV484" s="12" t="s">
        <v>84</v>
      </c>
      <c r="AW484" s="12" t="s">
        <v>37</v>
      </c>
      <c r="AX484" s="12" t="s">
        <v>74</v>
      </c>
      <c r="AY484" s="225" t="s">
        <v>153</v>
      </c>
    </row>
    <row r="485" spans="2:65" s="14" customFormat="1" ht="13.5">
      <c r="B485" s="237"/>
      <c r="C485" s="238"/>
      <c r="D485" s="206" t="s">
        <v>165</v>
      </c>
      <c r="E485" s="239" t="s">
        <v>30</v>
      </c>
      <c r="F485" s="240" t="s">
        <v>210</v>
      </c>
      <c r="G485" s="238"/>
      <c r="H485" s="241">
        <v>16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AT485" s="247" t="s">
        <v>165</v>
      </c>
      <c r="AU485" s="247" t="s">
        <v>163</v>
      </c>
      <c r="AV485" s="14" t="s">
        <v>162</v>
      </c>
      <c r="AW485" s="14" t="s">
        <v>37</v>
      </c>
      <c r="AX485" s="14" t="s">
        <v>82</v>
      </c>
      <c r="AY485" s="247" t="s">
        <v>153</v>
      </c>
    </row>
    <row r="486" spans="2:65" s="1" customFormat="1" ht="25.5" customHeight="1">
      <c r="B486" s="41"/>
      <c r="C486" s="192" t="s">
        <v>648</v>
      </c>
      <c r="D486" s="192" t="s">
        <v>157</v>
      </c>
      <c r="E486" s="193" t="s">
        <v>649</v>
      </c>
      <c r="F486" s="194" t="s">
        <v>650</v>
      </c>
      <c r="G486" s="195" t="s">
        <v>205</v>
      </c>
      <c r="H486" s="196">
        <v>106</v>
      </c>
      <c r="I486" s="197"/>
      <c r="J486" s="198">
        <f>ROUND(I486*H486,2)</f>
        <v>0</v>
      </c>
      <c r="K486" s="194" t="s">
        <v>161</v>
      </c>
      <c r="L486" s="61"/>
      <c r="M486" s="199" t="s">
        <v>30</v>
      </c>
      <c r="N486" s="200" t="s">
        <v>45</v>
      </c>
      <c r="O486" s="42"/>
      <c r="P486" s="201">
        <f>O486*H486</f>
        <v>0</v>
      </c>
      <c r="Q486" s="201">
        <v>0</v>
      </c>
      <c r="R486" s="201">
        <f>Q486*H486</f>
        <v>0</v>
      </c>
      <c r="S486" s="201">
        <v>0.26100000000000001</v>
      </c>
      <c r="T486" s="202">
        <f>S486*H486</f>
        <v>27.666</v>
      </c>
      <c r="AR486" s="24" t="s">
        <v>162</v>
      </c>
      <c r="AT486" s="24" t="s">
        <v>157</v>
      </c>
      <c r="AU486" s="24" t="s">
        <v>163</v>
      </c>
      <c r="AY486" s="24" t="s">
        <v>153</v>
      </c>
      <c r="BE486" s="203">
        <f>IF(N486="základní",J486,0)</f>
        <v>0</v>
      </c>
      <c r="BF486" s="203">
        <f>IF(N486="snížená",J486,0)</f>
        <v>0</v>
      </c>
      <c r="BG486" s="203">
        <f>IF(N486="zákl. přenesená",J486,0)</f>
        <v>0</v>
      </c>
      <c r="BH486" s="203">
        <f>IF(N486="sníž. přenesená",J486,0)</f>
        <v>0</v>
      </c>
      <c r="BI486" s="203">
        <f>IF(N486="nulová",J486,0)</f>
        <v>0</v>
      </c>
      <c r="BJ486" s="24" t="s">
        <v>82</v>
      </c>
      <c r="BK486" s="203">
        <f>ROUND(I486*H486,2)</f>
        <v>0</v>
      </c>
      <c r="BL486" s="24" t="s">
        <v>162</v>
      </c>
      <c r="BM486" s="24" t="s">
        <v>651</v>
      </c>
    </row>
    <row r="487" spans="2:65" s="11" customFormat="1" ht="13.5">
      <c r="B487" s="204"/>
      <c r="C487" s="205"/>
      <c r="D487" s="206" t="s">
        <v>165</v>
      </c>
      <c r="E487" s="207" t="s">
        <v>30</v>
      </c>
      <c r="F487" s="208" t="s">
        <v>652</v>
      </c>
      <c r="G487" s="205"/>
      <c r="H487" s="207" t="s">
        <v>30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165</v>
      </c>
      <c r="AU487" s="214" t="s">
        <v>163</v>
      </c>
      <c r="AV487" s="11" t="s">
        <v>82</v>
      </c>
      <c r="AW487" s="11" t="s">
        <v>37</v>
      </c>
      <c r="AX487" s="11" t="s">
        <v>74</v>
      </c>
      <c r="AY487" s="214" t="s">
        <v>153</v>
      </c>
    </row>
    <row r="488" spans="2:65" s="11" customFormat="1" ht="13.5">
      <c r="B488" s="204"/>
      <c r="C488" s="205"/>
      <c r="D488" s="206" t="s">
        <v>165</v>
      </c>
      <c r="E488" s="207" t="s">
        <v>30</v>
      </c>
      <c r="F488" s="208" t="s">
        <v>408</v>
      </c>
      <c r="G488" s="205"/>
      <c r="H488" s="207" t="s">
        <v>30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165</v>
      </c>
      <c r="AU488" s="214" t="s">
        <v>163</v>
      </c>
      <c r="AV488" s="11" t="s">
        <v>82</v>
      </c>
      <c r="AW488" s="11" t="s">
        <v>37</v>
      </c>
      <c r="AX488" s="11" t="s">
        <v>74</v>
      </c>
      <c r="AY488" s="214" t="s">
        <v>153</v>
      </c>
    </row>
    <row r="489" spans="2:65" s="11" customFormat="1" ht="13.5">
      <c r="B489" s="204"/>
      <c r="C489" s="205"/>
      <c r="D489" s="206" t="s">
        <v>165</v>
      </c>
      <c r="E489" s="207" t="s">
        <v>30</v>
      </c>
      <c r="F489" s="208" t="s">
        <v>409</v>
      </c>
      <c r="G489" s="205"/>
      <c r="H489" s="207" t="s">
        <v>30</v>
      </c>
      <c r="I489" s="209"/>
      <c r="J489" s="205"/>
      <c r="K489" s="205"/>
      <c r="L489" s="210"/>
      <c r="M489" s="211"/>
      <c r="N489" s="212"/>
      <c r="O489" s="212"/>
      <c r="P489" s="212"/>
      <c r="Q489" s="212"/>
      <c r="R489" s="212"/>
      <c r="S489" s="212"/>
      <c r="T489" s="213"/>
      <c r="AT489" s="214" t="s">
        <v>165</v>
      </c>
      <c r="AU489" s="214" t="s">
        <v>163</v>
      </c>
      <c r="AV489" s="11" t="s">
        <v>82</v>
      </c>
      <c r="AW489" s="11" t="s">
        <v>37</v>
      </c>
      <c r="AX489" s="11" t="s">
        <v>74</v>
      </c>
      <c r="AY489" s="214" t="s">
        <v>153</v>
      </c>
    </row>
    <row r="490" spans="2:65" s="12" customFormat="1" ht="13.5">
      <c r="B490" s="215"/>
      <c r="C490" s="216"/>
      <c r="D490" s="206" t="s">
        <v>165</v>
      </c>
      <c r="E490" s="217" t="s">
        <v>30</v>
      </c>
      <c r="F490" s="218" t="s">
        <v>410</v>
      </c>
      <c r="G490" s="216"/>
      <c r="H490" s="219">
        <v>35</v>
      </c>
      <c r="I490" s="220"/>
      <c r="J490" s="216"/>
      <c r="K490" s="216"/>
      <c r="L490" s="221"/>
      <c r="M490" s="222"/>
      <c r="N490" s="223"/>
      <c r="O490" s="223"/>
      <c r="P490" s="223"/>
      <c r="Q490" s="223"/>
      <c r="R490" s="223"/>
      <c r="S490" s="223"/>
      <c r="T490" s="224"/>
      <c r="AT490" s="225" t="s">
        <v>165</v>
      </c>
      <c r="AU490" s="225" t="s">
        <v>163</v>
      </c>
      <c r="AV490" s="12" t="s">
        <v>84</v>
      </c>
      <c r="AW490" s="12" t="s">
        <v>37</v>
      </c>
      <c r="AX490" s="12" t="s">
        <v>74</v>
      </c>
      <c r="AY490" s="225" t="s">
        <v>153</v>
      </c>
    </row>
    <row r="491" spans="2:65" s="11" customFormat="1" ht="13.5">
      <c r="B491" s="204"/>
      <c r="C491" s="205"/>
      <c r="D491" s="206" t="s">
        <v>165</v>
      </c>
      <c r="E491" s="207" t="s">
        <v>30</v>
      </c>
      <c r="F491" s="208" t="s">
        <v>446</v>
      </c>
      <c r="G491" s="205"/>
      <c r="H491" s="207" t="s">
        <v>30</v>
      </c>
      <c r="I491" s="209"/>
      <c r="J491" s="205"/>
      <c r="K491" s="205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165</v>
      </c>
      <c r="AU491" s="214" t="s">
        <v>163</v>
      </c>
      <c r="AV491" s="11" t="s">
        <v>82</v>
      </c>
      <c r="AW491" s="11" t="s">
        <v>37</v>
      </c>
      <c r="AX491" s="11" t="s">
        <v>74</v>
      </c>
      <c r="AY491" s="214" t="s">
        <v>153</v>
      </c>
    </row>
    <row r="492" spans="2:65" s="11" customFormat="1" ht="13.5">
      <c r="B492" s="204"/>
      <c r="C492" s="205"/>
      <c r="D492" s="206" t="s">
        <v>165</v>
      </c>
      <c r="E492" s="207" t="s">
        <v>30</v>
      </c>
      <c r="F492" s="208" t="s">
        <v>415</v>
      </c>
      <c r="G492" s="205"/>
      <c r="H492" s="207" t="s">
        <v>30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165</v>
      </c>
      <c r="AU492" s="214" t="s">
        <v>163</v>
      </c>
      <c r="AV492" s="11" t="s">
        <v>82</v>
      </c>
      <c r="AW492" s="11" t="s">
        <v>37</v>
      </c>
      <c r="AX492" s="11" t="s">
        <v>74</v>
      </c>
      <c r="AY492" s="214" t="s">
        <v>153</v>
      </c>
    </row>
    <row r="493" spans="2:65" s="12" customFormat="1" ht="13.5">
      <c r="B493" s="215"/>
      <c r="C493" s="216"/>
      <c r="D493" s="206" t="s">
        <v>165</v>
      </c>
      <c r="E493" s="217" t="s">
        <v>30</v>
      </c>
      <c r="F493" s="218" t="s">
        <v>416</v>
      </c>
      <c r="G493" s="216"/>
      <c r="H493" s="219">
        <v>71</v>
      </c>
      <c r="I493" s="220"/>
      <c r="J493" s="216"/>
      <c r="K493" s="216"/>
      <c r="L493" s="221"/>
      <c r="M493" s="222"/>
      <c r="N493" s="223"/>
      <c r="O493" s="223"/>
      <c r="P493" s="223"/>
      <c r="Q493" s="223"/>
      <c r="R493" s="223"/>
      <c r="S493" s="223"/>
      <c r="T493" s="224"/>
      <c r="AT493" s="225" t="s">
        <v>165</v>
      </c>
      <c r="AU493" s="225" t="s">
        <v>163</v>
      </c>
      <c r="AV493" s="12" t="s">
        <v>84</v>
      </c>
      <c r="AW493" s="12" t="s">
        <v>37</v>
      </c>
      <c r="AX493" s="12" t="s">
        <v>74</v>
      </c>
      <c r="AY493" s="225" t="s">
        <v>153</v>
      </c>
    </row>
    <row r="494" spans="2:65" s="14" customFormat="1" ht="13.5">
      <c r="B494" s="237"/>
      <c r="C494" s="238"/>
      <c r="D494" s="206" t="s">
        <v>165</v>
      </c>
      <c r="E494" s="239" t="s">
        <v>30</v>
      </c>
      <c r="F494" s="240" t="s">
        <v>210</v>
      </c>
      <c r="G494" s="238"/>
      <c r="H494" s="241">
        <v>106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AT494" s="247" t="s">
        <v>165</v>
      </c>
      <c r="AU494" s="247" t="s">
        <v>163</v>
      </c>
      <c r="AV494" s="14" t="s">
        <v>162</v>
      </c>
      <c r="AW494" s="14" t="s">
        <v>37</v>
      </c>
      <c r="AX494" s="14" t="s">
        <v>82</v>
      </c>
      <c r="AY494" s="247" t="s">
        <v>153</v>
      </c>
    </row>
    <row r="495" spans="2:65" s="1" customFormat="1" ht="16.5" customHeight="1">
      <c r="B495" s="41"/>
      <c r="C495" s="192" t="s">
        <v>653</v>
      </c>
      <c r="D495" s="192" t="s">
        <v>157</v>
      </c>
      <c r="E495" s="193" t="s">
        <v>654</v>
      </c>
      <c r="F495" s="194" t="s">
        <v>655</v>
      </c>
      <c r="G495" s="195" t="s">
        <v>205</v>
      </c>
      <c r="H495" s="196">
        <v>153</v>
      </c>
      <c r="I495" s="197"/>
      <c r="J495" s="198">
        <f>ROUND(I495*H495,2)</f>
        <v>0</v>
      </c>
      <c r="K495" s="194" t="s">
        <v>161</v>
      </c>
      <c r="L495" s="61"/>
      <c r="M495" s="199" t="s">
        <v>30</v>
      </c>
      <c r="N495" s="200" t="s">
        <v>45</v>
      </c>
      <c r="O495" s="42"/>
      <c r="P495" s="201">
        <f>O495*H495</f>
        <v>0</v>
      </c>
      <c r="Q495" s="201">
        <v>0</v>
      </c>
      <c r="R495" s="201">
        <f>Q495*H495</f>
        <v>0</v>
      </c>
      <c r="S495" s="201">
        <v>4.4999999999999997E-3</v>
      </c>
      <c r="T495" s="202">
        <f>S495*H495</f>
        <v>0.6885</v>
      </c>
      <c r="AR495" s="24" t="s">
        <v>162</v>
      </c>
      <c r="AT495" s="24" t="s">
        <v>157</v>
      </c>
      <c r="AU495" s="24" t="s">
        <v>163</v>
      </c>
      <c r="AY495" s="24" t="s">
        <v>153</v>
      </c>
      <c r="BE495" s="203">
        <f>IF(N495="základní",J495,0)</f>
        <v>0</v>
      </c>
      <c r="BF495" s="203">
        <f>IF(N495="snížená",J495,0)</f>
        <v>0</v>
      </c>
      <c r="BG495" s="203">
        <f>IF(N495="zákl. přenesená",J495,0)</f>
        <v>0</v>
      </c>
      <c r="BH495" s="203">
        <f>IF(N495="sníž. přenesená",J495,0)</f>
        <v>0</v>
      </c>
      <c r="BI495" s="203">
        <f>IF(N495="nulová",J495,0)</f>
        <v>0</v>
      </c>
      <c r="BJ495" s="24" t="s">
        <v>82</v>
      </c>
      <c r="BK495" s="203">
        <f>ROUND(I495*H495,2)</f>
        <v>0</v>
      </c>
      <c r="BL495" s="24" t="s">
        <v>162</v>
      </c>
      <c r="BM495" s="24" t="s">
        <v>656</v>
      </c>
    </row>
    <row r="496" spans="2:65" s="11" customFormat="1" ht="13.5">
      <c r="B496" s="204"/>
      <c r="C496" s="205"/>
      <c r="D496" s="206" t="s">
        <v>165</v>
      </c>
      <c r="E496" s="207" t="s">
        <v>30</v>
      </c>
      <c r="F496" s="208" t="s">
        <v>657</v>
      </c>
      <c r="G496" s="205"/>
      <c r="H496" s="207" t="s">
        <v>30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165</v>
      </c>
      <c r="AU496" s="214" t="s">
        <v>163</v>
      </c>
      <c r="AV496" s="11" t="s">
        <v>82</v>
      </c>
      <c r="AW496" s="11" t="s">
        <v>37</v>
      </c>
      <c r="AX496" s="11" t="s">
        <v>74</v>
      </c>
      <c r="AY496" s="214" t="s">
        <v>153</v>
      </c>
    </row>
    <row r="497" spans="2:65" s="11" customFormat="1" ht="13.5">
      <c r="B497" s="204"/>
      <c r="C497" s="205"/>
      <c r="D497" s="206" t="s">
        <v>165</v>
      </c>
      <c r="E497" s="207" t="s">
        <v>30</v>
      </c>
      <c r="F497" s="208" t="s">
        <v>658</v>
      </c>
      <c r="G497" s="205"/>
      <c r="H497" s="207" t="s">
        <v>30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165</v>
      </c>
      <c r="AU497" s="214" t="s">
        <v>163</v>
      </c>
      <c r="AV497" s="11" t="s">
        <v>82</v>
      </c>
      <c r="AW497" s="11" t="s">
        <v>37</v>
      </c>
      <c r="AX497" s="11" t="s">
        <v>74</v>
      </c>
      <c r="AY497" s="214" t="s">
        <v>153</v>
      </c>
    </row>
    <row r="498" spans="2:65" s="12" customFormat="1" ht="13.5">
      <c r="B498" s="215"/>
      <c r="C498" s="216"/>
      <c r="D498" s="206" t="s">
        <v>165</v>
      </c>
      <c r="E498" s="217" t="s">
        <v>30</v>
      </c>
      <c r="F498" s="218" t="s">
        <v>659</v>
      </c>
      <c r="G498" s="216"/>
      <c r="H498" s="219">
        <v>153</v>
      </c>
      <c r="I498" s="220"/>
      <c r="J498" s="216"/>
      <c r="K498" s="216"/>
      <c r="L498" s="221"/>
      <c r="M498" s="222"/>
      <c r="N498" s="223"/>
      <c r="O498" s="223"/>
      <c r="P498" s="223"/>
      <c r="Q498" s="223"/>
      <c r="R498" s="223"/>
      <c r="S498" s="223"/>
      <c r="T498" s="224"/>
      <c r="AT498" s="225" t="s">
        <v>165</v>
      </c>
      <c r="AU498" s="225" t="s">
        <v>163</v>
      </c>
      <c r="AV498" s="12" t="s">
        <v>84</v>
      </c>
      <c r="AW498" s="12" t="s">
        <v>37</v>
      </c>
      <c r="AX498" s="12" t="s">
        <v>82</v>
      </c>
      <c r="AY498" s="225" t="s">
        <v>153</v>
      </c>
    </row>
    <row r="499" spans="2:65" s="1" customFormat="1" ht="16.5" customHeight="1">
      <c r="B499" s="41"/>
      <c r="C499" s="192" t="s">
        <v>660</v>
      </c>
      <c r="D499" s="192" t="s">
        <v>157</v>
      </c>
      <c r="E499" s="193" t="s">
        <v>661</v>
      </c>
      <c r="F499" s="194" t="s">
        <v>662</v>
      </c>
      <c r="G499" s="195" t="s">
        <v>307</v>
      </c>
      <c r="H499" s="196">
        <v>18.2</v>
      </c>
      <c r="I499" s="197"/>
      <c r="J499" s="198">
        <f>ROUND(I499*H499,2)</f>
        <v>0</v>
      </c>
      <c r="K499" s="194" t="s">
        <v>161</v>
      </c>
      <c r="L499" s="61"/>
      <c r="M499" s="199" t="s">
        <v>30</v>
      </c>
      <c r="N499" s="200" t="s">
        <v>45</v>
      </c>
      <c r="O499" s="42"/>
      <c r="P499" s="201">
        <f>O499*H499</f>
        <v>0</v>
      </c>
      <c r="Q499" s="201">
        <v>0</v>
      </c>
      <c r="R499" s="201">
        <f>Q499*H499</f>
        <v>0</v>
      </c>
      <c r="S499" s="201">
        <v>1.67E-3</v>
      </c>
      <c r="T499" s="202">
        <f>S499*H499</f>
        <v>3.0394000000000001E-2</v>
      </c>
      <c r="AR499" s="24" t="s">
        <v>162</v>
      </c>
      <c r="AT499" s="24" t="s">
        <v>157</v>
      </c>
      <c r="AU499" s="24" t="s">
        <v>163</v>
      </c>
      <c r="AY499" s="24" t="s">
        <v>153</v>
      </c>
      <c r="BE499" s="203">
        <f>IF(N499="základní",J499,0)</f>
        <v>0</v>
      </c>
      <c r="BF499" s="203">
        <f>IF(N499="snížená",J499,0)</f>
        <v>0</v>
      </c>
      <c r="BG499" s="203">
        <f>IF(N499="zákl. přenesená",J499,0)</f>
        <v>0</v>
      </c>
      <c r="BH499" s="203">
        <f>IF(N499="sníž. přenesená",J499,0)</f>
        <v>0</v>
      </c>
      <c r="BI499" s="203">
        <f>IF(N499="nulová",J499,0)</f>
        <v>0</v>
      </c>
      <c r="BJ499" s="24" t="s">
        <v>82</v>
      </c>
      <c r="BK499" s="203">
        <f>ROUND(I499*H499,2)</f>
        <v>0</v>
      </c>
      <c r="BL499" s="24" t="s">
        <v>162</v>
      </c>
      <c r="BM499" s="24" t="s">
        <v>663</v>
      </c>
    </row>
    <row r="500" spans="2:65" s="11" customFormat="1" ht="13.5">
      <c r="B500" s="204"/>
      <c r="C500" s="205"/>
      <c r="D500" s="206" t="s">
        <v>165</v>
      </c>
      <c r="E500" s="207" t="s">
        <v>30</v>
      </c>
      <c r="F500" s="208" t="s">
        <v>491</v>
      </c>
      <c r="G500" s="205"/>
      <c r="H500" s="207" t="s">
        <v>30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165</v>
      </c>
      <c r="AU500" s="214" t="s">
        <v>163</v>
      </c>
      <c r="AV500" s="11" t="s">
        <v>82</v>
      </c>
      <c r="AW500" s="11" t="s">
        <v>37</v>
      </c>
      <c r="AX500" s="11" t="s">
        <v>74</v>
      </c>
      <c r="AY500" s="214" t="s">
        <v>153</v>
      </c>
    </row>
    <row r="501" spans="2:65" s="12" customFormat="1" ht="13.5">
      <c r="B501" s="215"/>
      <c r="C501" s="216"/>
      <c r="D501" s="206" t="s">
        <v>165</v>
      </c>
      <c r="E501" s="217" t="s">
        <v>30</v>
      </c>
      <c r="F501" s="218" t="s">
        <v>506</v>
      </c>
      <c r="G501" s="216"/>
      <c r="H501" s="219">
        <v>18.2</v>
      </c>
      <c r="I501" s="220"/>
      <c r="J501" s="216"/>
      <c r="K501" s="216"/>
      <c r="L501" s="221"/>
      <c r="M501" s="222"/>
      <c r="N501" s="223"/>
      <c r="O501" s="223"/>
      <c r="P501" s="223"/>
      <c r="Q501" s="223"/>
      <c r="R501" s="223"/>
      <c r="S501" s="223"/>
      <c r="T501" s="224"/>
      <c r="AT501" s="225" t="s">
        <v>165</v>
      </c>
      <c r="AU501" s="225" t="s">
        <v>163</v>
      </c>
      <c r="AV501" s="12" t="s">
        <v>84</v>
      </c>
      <c r="AW501" s="12" t="s">
        <v>37</v>
      </c>
      <c r="AX501" s="12" t="s">
        <v>82</v>
      </c>
      <c r="AY501" s="225" t="s">
        <v>153</v>
      </c>
    </row>
    <row r="502" spans="2:65" s="1" customFormat="1" ht="38.25" customHeight="1">
      <c r="B502" s="41"/>
      <c r="C502" s="192" t="s">
        <v>664</v>
      </c>
      <c r="D502" s="192" t="s">
        <v>157</v>
      </c>
      <c r="E502" s="193" t="s">
        <v>665</v>
      </c>
      <c r="F502" s="194" t="s">
        <v>666</v>
      </c>
      <c r="G502" s="195" t="s">
        <v>205</v>
      </c>
      <c r="H502" s="196">
        <v>2</v>
      </c>
      <c r="I502" s="197"/>
      <c r="J502" s="198">
        <f>ROUND(I502*H502,2)</f>
        <v>0</v>
      </c>
      <c r="K502" s="194" t="s">
        <v>161</v>
      </c>
      <c r="L502" s="61"/>
      <c r="M502" s="199" t="s">
        <v>30</v>
      </c>
      <c r="N502" s="200" t="s">
        <v>45</v>
      </c>
      <c r="O502" s="42"/>
      <c r="P502" s="201">
        <f>O502*H502</f>
        <v>0</v>
      </c>
      <c r="Q502" s="201">
        <v>0</v>
      </c>
      <c r="R502" s="201">
        <f>Q502*H502</f>
        <v>0</v>
      </c>
      <c r="S502" s="201">
        <v>5.5E-2</v>
      </c>
      <c r="T502" s="202">
        <f>S502*H502</f>
        <v>0.11</v>
      </c>
      <c r="AR502" s="24" t="s">
        <v>162</v>
      </c>
      <c r="AT502" s="24" t="s">
        <v>157</v>
      </c>
      <c r="AU502" s="24" t="s">
        <v>163</v>
      </c>
      <c r="AY502" s="24" t="s">
        <v>153</v>
      </c>
      <c r="BE502" s="203">
        <f>IF(N502="základní",J502,0)</f>
        <v>0</v>
      </c>
      <c r="BF502" s="203">
        <f>IF(N502="snížená",J502,0)</f>
        <v>0</v>
      </c>
      <c r="BG502" s="203">
        <f>IF(N502="zákl. přenesená",J502,0)</f>
        <v>0</v>
      </c>
      <c r="BH502" s="203">
        <f>IF(N502="sníž. přenesená",J502,0)</f>
        <v>0</v>
      </c>
      <c r="BI502" s="203">
        <f>IF(N502="nulová",J502,0)</f>
        <v>0</v>
      </c>
      <c r="BJ502" s="24" t="s">
        <v>82</v>
      </c>
      <c r="BK502" s="203">
        <f>ROUND(I502*H502,2)</f>
        <v>0</v>
      </c>
      <c r="BL502" s="24" t="s">
        <v>162</v>
      </c>
      <c r="BM502" s="24" t="s">
        <v>667</v>
      </c>
    </row>
    <row r="503" spans="2:65" s="11" customFormat="1" ht="13.5">
      <c r="B503" s="204"/>
      <c r="C503" s="205"/>
      <c r="D503" s="206" t="s">
        <v>165</v>
      </c>
      <c r="E503" s="207" t="s">
        <v>30</v>
      </c>
      <c r="F503" s="208" t="s">
        <v>668</v>
      </c>
      <c r="G503" s="205"/>
      <c r="H503" s="207" t="s">
        <v>30</v>
      </c>
      <c r="I503" s="209"/>
      <c r="J503" s="205"/>
      <c r="K503" s="205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165</v>
      </c>
      <c r="AU503" s="214" t="s">
        <v>163</v>
      </c>
      <c r="AV503" s="11" t="s">
        <v>82</v>
      </c>
      <c r="AW503" s="11" t="s">
        <v>37</v>
      </c>
      <c r="AX503" s="11" t="s">
        <v>74</v>
      </c>
      <c r="AY503" s="214" t="s">
        <v>153</v>
      </c>
    </row>
    <row r="504" spans="2:65" s="12" customFormat="1" ht="13.5">
      <c r="B504" s="215"/>
      <c r="C504" s="216"/>
      <c r="D504" s="206" t="s">
        <v>165</v>
      </c>
      <c r="E504" s="217" t="s">
        <v>30</v>
      </c>
      <c r="F504" s="218" t="s">
        <v>669</v>
      </c>
      <c r="G504" s="216"/>
      <c r="H504" s="219">
        <v>2</v>
      </c>
      <c r="I504" s="220"/>
      <c r="J504" s="216"/>
      <c r="K504" s="216"/>
      <c r="L504" s="221"/>
      <c r="M504" s="222"/>
      <c r="N504" s="223"/>
      <c r="O504" s="223"/>
      <c r="P504" s="223"/>
      <c r="Q504" s="223"/>
      <c r="R504" s="223"/>
      <c r="S504" s="223"/>
      <c r="T504" s="224"/>
      <c r="AT504" s="225" t="s">
        <v>165</v>
      </c>
      <c r="AU504" s="225" t="s">
        <v>163</v>
      </c>
      <c r="AV504" s="12" t="s">
        <v>84</v>
      </c>
      <c r="AW504" s="12" t="s">
        <v>37</v>
      </c>
      <c r="AX504" s="12" t="s">
        <v>82</v>
      </c>
      <c r="AY504" s="225" t="s">
        <v>153</v>
      </c>
    </row>
    <row r="505" spans="2:65" s="10" customFormat="1" ht="22.35" customHeight="1">
      <c r="B505" s="176"/>
      <c r="C505" s="177"/>
      <c r="D505" s="178" t="s">
        <v>73</v>
      </c>
      <c r="E505" s="190" t="s">
        <v>670</v>
      </c>
      <c r="F505" s="190" t="s">
        <v>671</v>
      </c>
      <c r="G505" s="177"/>
      <c r="H505" s="177"/>
      <c r="I505" s="180"/>
      <c r="J505" s="191">
        <f>BK505</f>
        <v>0</v>
      </c>
      <c r="K505" s="177"/>
      <c r="L505" s="182"/>
      <c r="M505" s="183"/>
      <c r="N505" s="184"/>
      <c r="O505" s="184"/>
      <c r="P505" s="185">
        <f>SUM(P506:P539)</f>
        <v>0</v>
      </c>
      <c r="Q505" s="184"/>
      <c r="R505" s="185">
        <f>SUM(R506:R539)</f>
        <v>1.101</v>
      </c>
      <c r="S505" s="184"/>
      <c r="T505" s="186">
        <f>SUM(T506:T539)</f>
        <v>0</v>
      </c>
      <c r="AR505" s="187" t="s">
        <v>82</v>
      </c>
      <c r="AT505" s="188" t="s">
        <v>73</v>
      </c>
      <c r="AU505" s="188" t="s">
        <v>84</v>
      </c>
      <c r="AY505" s="187" t="s">
        <v>153</v>
      </c>
      <c r="BK505" s="189">
        <f>SUM(BK506:BK539)</f>
        <v>0</v>
      </c>
    </row>
    <row r="506" spans="2:65" s="1" customFormat="1" ht="16.5" customHeight="1">
      <c r="B506" s="41"/>
      <c r="C506" s="192" t="s">
        <v>672</v>
      </c>
      <c r="D506" s="192" t="s">
        <v>157</v>
      </c>
      <c r="E506" s="193" t="s">
        <v>673</v>
      </c>
      <c r="F506" s="194" t="s">
        <v>674</v>
      </c>
      <c r="G506" s="195" t="s">
        <v>205</v>
      </c>
      <c r="H506" s="196">
        <v>18</v>
      </c>
      <c r="I506" s="197"/>
      <c r="J506" s="198">
        <f>ROUND(I506*H506,2)</f>
        <v>0</v>
      </c>
      <c r="K506" s="194" t="s">
        <v>161</v>
      </c>
      <c r="L506" s="61"/>
      <c r="M506" s="199" t="s">
        <v>30</v>
      </c>
      <c r="N506" s="200" t="s">
        <v>45</v>
      </c>
      <c r="O506" s="42"/>
      <c r="P506" s="201">
        <f>O506*H506</f>
        <v>0</v>
      </c>
      <c r="Q506" s="201">
        <v>0</v>
      </c>
      <c r="R506" s="201">
        <f>Q506*H506</f>
        <v>0</v>
      </c>
      <c r="S506" s="201">
        <v>0</v>
      </c>
      <c r="T506" s="202">
        <f>S506*H506</f>
        <v>0</v>
      </c>
      <c r="AR506" s="24" t="s">
        <v>162</v>
      </c>
      <c r="AT506" s="24" t="s">
        <v>157</v>
      </c>
      <c r="AU506" s="24" t="s">
        <v>163</v>
      </c>
      <c r="AY506" s="24" t="s">
        <v>153</v>
      </c>
      <c r="BE506" s="203">
        <f>IF(N506="základní",J506,0)</f>
        <v>0</v>
      </c>
      <c r="BF506" s="203">
        <f>IF(N506="snížená",J506,0)</f>
        <v>0</v>
      </c>
      <c r="BG506" s="203">
        <f>IF(N506="zákl. přenesená",J506,0)</f>
        <v>0</v>
      </c>
      <c r="BH506" s="203">
        <f>IF(N506="sníž. přenesená",J506,0)</f>
        <v>0</v>
      </c>
      <c r="BI506" s="203">
        <f>IF(N506="nulová",J506,0)</f>
        <v>0</v>
      </c>
      <c r="BJ506" s="24" t="s">
        <v>82</v>
      </c>
      <c r="BK506" s="203">
        <f>ROUND(I506*H506,2)</f>
        <v>0</v>
      </c>
      <c r="BL506" s="24" t="s">
        <v>162</v>
      </c>
      <c r="BM506" s="24" t="s">
        <v>675</v>
      </c>
    </row>
    <row r="507" spans="2:65" s="11" customFormat="1" ht="13.5">
      <c r="B507" s="204"/>
      <c r="C507" s="205"/>
      <c r="D507" s="206" t="s">
        <v>165</v>
      </c>
      <c r="E507" s="207" t="s">
        <v>30</v>
      </c>
      <c r="F507" s="208" t="s">
        <v>676</v>
      </c>
      <c r="G507" s="205"/>
      <c r="H507" s="207" t="s">
        <v>30</v>
      </c>
      <c r="I507" s="209"/>
      <c r="J507" s="205"/>
      <c r="K507" s="205"/>
      <c r="L507" s="210"/>
      <c r="M507" s="211"/>
      <c r="N507" s="212"/>
      <c r="O507" s="212"/>
      <c r="P507" s="212"/>
      <c r="Q507" s="212"/>
      <c r="R507" s="212"/>
      <c r="S507" s="212"/>
      <c r="T507" s="213"/>
      <c r="AT507" s="214" t="s">
        <v>165</v>
      </c>
      <c r="AU507" s="214" t="s">
        <v>163</v>
      </c>
      <c r="AV507" s="11" t="s">
        <v>82</v>
      </c>
      <c r="AW507" s="11" t="s">
        <v>37</v>
      </c>
      <c r="AX507" s="11" t="s">
        <v>74</v>
      </c>
      <c r="AY507" s="214" t="s">
        <v>153</v>
      </c>
    </row>
    <row r="508" spans="2:65" s="11" customFormat="1" ht="13.5">
      <c r="B508" s="204"/>
      <c r="C508" s="205"/>
      <c r="D508" s="206" t="s">
        <v>165</v>
      </c>
      <c r="E508" s="207" t="s">
        <v>30</v>
      </c>
      <c r="F508" s="208" t="s">
        <v>677</v>
      </c>
      <c r="G508" s="205"/>
      <c r="H508" s="207" t="s">
        <v>30</v>
      </c>
      <c r="I508" s="209"/>
      <c r="J508" s="205"/>
      <c r="K508" s="205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165</v>
      </c>
      <c r="AU508" s="214" t="s">
        <v>163</v>
      </c>
      <c r="AV508" s="11" t="s">
        <v>82</v>
      </c>
      <c r="AW508" s="11" t="s">
        <v>37</v>
      </c>
      <c r="AX508" s="11" t="s">
        <v>74</v>
      </c>
      <c r="AY508" s="214" t="s">
        <v>153</v>
      </c>
    </row>
    <row r="509" spans="2:65" s="11" customFormat="1" ht="13.5">
      <c r="B509" s="204"/>
      <c r="C509" s="205"/>
      <c r="D509" s="206" t="s">
        <v>165</v>
      </c>
      <c r="E509" s="207" t="s">
        <v>30</v>
      </c>
      <c r="F509" s="208" t="s">
        <v>678</v>
      </c>
      <c r="G509" s="205"/>
      <c r="H509" s="207" t="s">
        <v>30</v>
      </c>
      <c r="I509" s="209"/>
      <c r="J509" s="205"/>
      <c r="K509" s="205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165</v>
      </c>
      <c r="AU509" s="214" t="s">
        <v>163</v>
      </c>
      <c r="AV509" s="11" t="s">
        <v>82</v>
      </c>
      <c r="AW509" s="11" t="s">
        <v>37</v>
      </c>
      <c r="AX509" s="11" t="s">
        <v>74</v>
      </c>
      <c r="AY509" s="214" t="s">
        <v>153</v>
      </c>
    </row>
    <row r="510" spans="2:65" s="11" customFormat="1" ht="13.5">
      <c r="B510" s="204"/>
      <c r="C510" s="205"/>
      <c r="D510" s="206" t="s">
        <v>165</v>
      </c>
      <c r="E510" s="207" t="s">
        <v>30</v>
      </c>
      <c r="F510" s="208" t="s">
        <v>679</v>
      </c>
      <c r="G510" s="205"/>
      <c r="H510" s="207" t="s">
        <v>30</v>
      </c>
      <c r="I510" s="209"/>
      <c r="J510" s="205"/>
      <c r="K510" s="205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165</v>
      </c>
      <c r="AU510" s="214" t="s">
        <v>163</v>
      </c>
      <c r="AV510" s="11" t="s">
        <v>82</v>
      </c>
      <c r="AW510" s="11" t="s">
        <v>37</v>
      </c>
      <c r="AX510" s="11" t="s">
        <v>74</v>
      </c>
      <c r="AY510" s="214" t="s">
        <v>153</v>
      </c>
    </row>
    <row r="511" spans="2:65" s="12" customFormat="1" ht="13.5">
      <c r="B511" s="215"/>
      <c r="C511" s="216"/>
      <c r="D511" s="206" t="s">
        <v>165</v>
      </c>
      <c r="E511" s="217" t="s">
        <v>30</v>
      </c>
      <c r="F511" s="218" t="s">
        <v>680</v>
      </c>
      <c r="G511" s="216"/>
      <c r="H511" s="219">
        <v>10.4</v>
      </c>
      <c r="I511" s="220"/>
      <c r="J511" s="216"/>
      <c r="K511" s="216"/>
      <c r="L511" s="221"/>
      <c r="M511" s="222"/>
      <c r="N511" s="223"/>
      <c r="O511" s="223"/>
      <c r="P511" s="223"/>
      <c r="Q511" s="223"/>
      <c r="R511" s="223"/>
      <c r="S511" s="223"/>
      <c r="T511" s="224"/>
      <c r="AT511" s="225" t="s">
        <v>165</v>
      </c>
      <c r="AU511" s="225" t="s">
        <v>163</v>
      </c>
      <c r="AV511" s="12" t="s">
        <v>84</v>
      </c>
      <c r="AW511" s="12" t="s">
        <v>37</v>
      </c>
      <c r="AX511" s="12" t="s">
        <v>74</v>
      </c>
      <c r="AY511" s="225" t="s">
        <v>153</v>
      </c>
    </row>
    <row r="512" spans="2:65" s="11" customFormat="1" ht="13.5">
      <c r="B512" s="204"/>
      <c r="C512" s="205"/>
      <c r="D512" s="206" t="s">
        <v>165</v>
      </c>
      <c r="E512" s="207" t="s">
        <v>30</v>
      </c>
      <c r="F512" s="208" t="s">
        <v>681</v>
      </c>
      <c r="G512" s="205"/>
      <c r="H512" s="207" t="s">
        <v>30</v>
      </c>
      <c r="I512" s="209"/>
      <c r="J512" s="205"/>
      <c r="K512" s="205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165</v>
      </c>
      <c r="AU512" s="214" t="s">
        <v>163</v>
      </c>
      <c r="AV512" s="11" t="s">
        <v>82</v>
      </c>
      <c r="AW512" s="11" t="s">
        <v>37</v>
      </c>
      <c r="AX512" s="11" t="s">
        <v>74</v>
      </c>
      <c r="AY512" s="214" t="s">
        <v>153</v>
      </c>
    </row>
    <row r="513" spans="2:65" s="12" customFormat="1" ht="13.5">
      <c r="B513" s="215"/>
      <c r="C513" s="216"/>
      <c r="D513" s="206" t="s">
        <v>165</v>
      </c>
      <c r="E513" s="217" t="s">
        <v>30</v>
      </c>
      <c r="F513" s="218" t="s">
        <v>682</v>
      </c>
      <c r="G513" s="216"/>
      <c r="H513" s="219">
        <v>1.44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165</v>
      </c>
      <c r="AU513" s="225" t="s">
        <v>163</v>
      </c>
      <c r="AV513" s="12" t="s">
        <v>84</v>
      </c>
      <c r="AW513" s="12" t="s">
        <v>37</v>
      </c>
      <c r="AX513" s="12" t="s">
        <v>74</v>
      </c>
      <c r="AY513" s="225" t="s">
        <v>153</v>
      </c>
    </row>
    <row r="514" spans="2:65" s="11" customFormat="1" ht="13.5">
      <c r="B514" s="204"/>
      <c r="C514" s="205"/>
      <c r="D514" s="206" t="s">
        <v>165</v>
      </c>
      <c r="E514" s="207" t="s">
        <v>30</v>
      </c>
      <c r="F514" s="208" t="s">
        <v>683</v>
      </c>
      <c r="G514" s="205"/>
      <c r="H514" s="207" t="s">
        <v>30</v>
      </c>
      <c r="I514" s="209"/>
      <c r="J514" s="205"/>
      <c r="K514" s="205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165</v>
      </c>
      <c r="AU514" s="214" t="s">
        <v>163</v>
      </c>
      <c r="AV514" s="11" t="s">
        <v>82</v>
      </c>
      <c r="AW514" s="11" t="s">
        <v>37</v>
      </c>
      <c r="AX514" s="11" t="s">
        <v>74</v>
      </c>
      <c r="AY514" s="214" t="s">
        <v>153</v>
      </c>
    </row>
    <row r="515" spans="2:65" s="12" customFormat="1" ht="13.5">
      <c r="B515" s="215"/>
      <c r="C515" s="216"/>
      <c r="D515" s="206" t="s">
        <v>165</v>
      </c>
      <c r="E515" s="217" t="s">
        <v>30</v>
      </c>
      <c r="F515" s="218" t="s">
        <v>684</v>
      </c>
      <c r="G515" s="216"/>
      <c r="H515" s="219">
        <v>3.9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165</v>
      </c>
      <c r="AU515" s="225" t="s">
        <v>163</v>
      </c>
      <c r="AV515" s="12" t="s">
        <v>84</v>
      </c>
      <c r="AW515" s="12" t="s">
        <v>37</v>
      </c>
      <c r="AX515" s="12" t="s">
        <v>74</v>
      </c>
      <c r="AY515" s="225" t="s">
        <v>153</v>
      </c>
    </row>
    <row r="516" spans="2:65" s="12" customFormat="1" ht="13.5">
      <c r="B516" s="215"/>
      <c r="C516" s="216"/>
      <c r="D516" s="206" t="s">
        <v>165</v>
      </c>
      <c r="E516" s="217" t="s">
        <v>30</v>
      </c>
      <c r="F516" s="218" t="s">
        <v>685</v>
      </c>
      <c r="G516" s="216"/>
      <c r="H516" s="219">
        <v>2.2599999999999998</v>
      </c>
      <c r="I516" s="220"/>
      <c r="J516" s="216"/>
      <c r="K516" s="216"/>
      <c r="L516" s="221"/>
      <c r="M516" s="222"/>
      <c r="N516" s="223"/>
      <c r="O516" s="223"/>
      <c r="P516" s="223"/>
      <c r="Q516" s="223"/>
      <c r="R516" s="223"/>
      <c r="S516" s="223"/>
      <c r="T516" s="224"/>
      <c r="AT516" s="225" t="s">
        <v>165</v>
      </c>
      <c r="AU516" s="225" t="s">
        <v>163</v>
      </c>
      <c r="AV516" s="12" t="s">
        <v>84</v>
      </c>
      <c r="AW516" s="12" t="s">
        <v>37</v>
      </c>
      <c r="AX516" s="12" t="s">
        <v>74</v>
      </c>
      <c r="AY516" s="225" t="s">
        <v>153</v>
      </c>
    </row>
    <row r="517" spans="2:65" s="14" customFormat="1" ht="13.5">
      <c r="B517" s="237"/>
      <c r="C517" s="238"/>
      <c r="D517" s="206" t="s">
        <v>165</v>
      </c>
      <c r="E517" s="239" t="s">
        <v>30</v>
      </c>
      <c r="F517" s="240" t="s">
        <v>210</v>
      </c>
      <c r="G517" s="238"/>
      <c r="H517" s="241">
        <v>18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AT517" s="247" t="s">
        <v>165</v>
      </c>
      <c r="AU517" s="247" t="s">
        <v>163</v>
      </c>
      <c r="AV517" s="14" t="s">
        <v>162</v>
      </c>
      <c r="AW517" s="14" t="s">
        <v>37</v>
      </c>
      <c r="AX517" s="14" t="s">
        <v>82</v>
      </c>
      <c r="AY517" s="247" t="s">
        <v>153</v>
      </c>
    </row>
    <row r="518" spans="2:65" s="1" customFormat="1" ht="25.5" customHeight="1">
      <c r="B518" s="41"/>
      <c r="C518" s="192" t="s">
        <v>686</v>
      </c>
      <c r="D518" s="192" t="s">
        <v>157</v>
      </c>
      <c r="E518" s="193" t="s">
        <v>687</v>
      </c>
      <c r="F518" s="194" t="s">
        <v>688</v>
      </c>
      <c r="G518" s="195" t="s">
        <v>205</v>
      </c>
      <c r="H518" s="196">
        <v>20</v>
      </c>
      <c r="I518" s="197"/>
      <c r="J518" s="198">
        <f>ROUND(I518*H518,2)</f>
        <v>0</v>
      </c>
      <c r="K518" s="194" t="s">
        <v>30</v>
      </c>
      <c r="L518" s="61"/>
      <c r="M518" s="199" t="s">
        <v>30</v>
      </c>
      <c r="N518" s="200" t="s">
        <v>45</v>
      </c>
      <c r="O518" s="42"/>
      <c r="P518" s="201">
        <f>O518*H518</f>
        <v>0</v>
      </c>
      <c r="Q518" s="201">
        <v>3.15E-3</v>
      </c>
      <c r="R518" s="201">
        <f>Q518*H518</f>
        <v>6.3E-2</v>
      </c>
      <c r="S518" s="201">
        <v>0</v>
      </c>
      <c r="T518" s="202">
        <f>S518*H518</f>
        <v>0</v>
      </c>
      <c r="AR518" s="24" t="s">
        <v>162</v>
      </c>
      <c r="AT518" s="24" t="s">
        <v>157</v>
      </c>
      <c r="AU518" s="24" t="s">
        <v>163</v>
      </c>
      <c r="AY518" s="24" t="s">
        <v>153</v>
      </c>
      <c r="BE518" s="203">
        <f>IF(N518="základní",J518,0)</f>
        <v>0</v>
      </c>
      <c r="BF518" s="203">
        <f>IF(N518="snížená",J518,0)</f>
        <v>0</v>
      </c>
      <c r="BG518" s="203">
        <f>IF(N518="zákl. přenesená",J518,0)</f>
        <v>0</v>
      </c>
      <c r="BH518" s="203">
        <f>IF(N518="sníž. přenesená",J518,0)</f>
        <v>0</v>
      </c>
      <c r="BI518" s="203">
        <f>IF(N518="nulová",J518,0)</f>
        <v>0</v>
      </c>
      <c r="BJ518" s="24" t="s">
        <v>82</v>
      </c>
      <c r="BK518" s="203">
        <f>ROUND(I518*H518,2)</f>
        <v>0</v>
      </c>
      <c r="BL518" s="24" t="s">
        <v>162</v>
      </c>
      <c r="BM518" s="24" t="s">
        <v>689</v>
      </c>
    </row>
    <row r="519" spans="2:65" s="11" customFormat="1" ht="13.5">
      <c r="B519" s="204"/>
      <c r="C519" s="205"/>
      <c r="D519" s="206" t="s">
        <v>165</v>
      </c>
      <c r="E519" s="207" t="s">
        <v>30</v>
      </c>
      <c r="F519" s="208" t="s">
        <v>690</v>
      </c>
      <c r="G519" s="205"/>
      <c r="H519" s="207" t="s">
        <v>30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165</v>
      </c>
      <c r="AU519" s="214" t="s">
        <v>163</v>
      </c>
      <c r="AV519" s="11" t="s">
        <v>82</v>
      </c>
      <c r="AW519" s="11" t="s">
        <v>37</v>
      </c>
      <c r="AX519" s="11" t="s">
        <v>74</v>
      </c>
      <c r="AY519" s="214" t="s">
        <v>153</v>
      </c>
    </row>
    <row r="520" spans="2:65" s="12" customFormat="1" ht="13.5">
      <c r="B520" s="215"/>
      <c r="C520" s="216"/>
      <c r="D520" s="206" t="s">
        <v>165</v>
      </c>
      <c r="E520" s="217" t="s">
        <v>30</v>
      </c>
      <c r="F520" s="218" t="s">
        <v>691</v>
      </c>
      <c r="G520" s="216"/>
      <c r="H520" s="219">
        <v>18</v>
      </c>
      <c r="I520" s="220"/>
      <c r="J520" s="216"/>
      <c r="K520" s="216"/>
      <c r="L520" s="221"/>
      <c r="M520" s="222"/>
      <c r="N520" s="223"/>
      <c r="O520" s="223"/>
      <c r="P520" s="223"/>
      <c r="Q520" s="223"/>
      <c r="R520" s="223"/>
      <c r="S520" s="223"/>
      <c r="T520" s="224"/>
      <c r="AT520" s="225" t="s">
        <v>165</v>
      </c>
      <c r="AU520" s="225" t="s">
        <v>163</v>
      </c>
      <c r="AV520" s="12" t="s">
        <v>84</v>
      </c>
      <c r="AW520" s="12" t="s">
        <v>37</v>
      </c>
      <c r="AX520" s="12" t="s">
        <v>74</v>
      </c>
      <c r="AY520" s="225" t="s">
        <v>153</v>
      </c>
    </row>
    <row r="521" spans="2:65" s="11" customFormat="1" ht="13.5">
      <c r="B521" s="204"/>
      <c r="C521" s="205"/>
      <c r="D521" s="206" t="s">
        <v>165</v>
      </c>
      <c r="E521" s="207" t="s">
        <v>30</v>
      </c>
      <c r="F521" s="208" t="s">
        <v>692</v>
      </c>
      <c r="G521" s="205"/>
      <c r="H521" s="207" t="s">
        <v>30</v>
      </c>
      <c r="I521" s="209"/>
      <c r="J521" s="205"/>
      <c r="K521" s="205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165</v>
      </c>
      <c r="AU521" s="214" t="s">
        <v>163</v>
      </c>
      <c r="AV521" s="11" t="s">
        <v>82</v>
      </c>
      <c r="AW521" s="11" t="s">
        <v>37</v>
      </c>
      <c r="AX521" s="11" t="s">
        <v>74</v>
      </c>
      <c r="AY521" s="214" t="s">
        <v>153</v>
      </c>
    </row>
    <row r="522" spans="2:65" s="12" customFormat="1" ht="13.5">
      <c r="B522" s="215"/>
      <c r="C522" s="216"/>
      <c r="D522" s="206" t="s">
        <v>165</v>
      </c>
      <c r="E522" s="217" t="s">
        <v>30</v>
      </c>
      <c r="F522" s="218" t="s">
        <v>317</v>
      </c>
      <c r="G522" s="216"/>
      <c r="H522" s="219">
        <v>2</v>
      </c>
      <c r="I522" s="220"/>
      <c r="J522" s="216"/>
      <c r="K522" s="216"/>
      <c r="L522" s="221"/>
      <c r="M522" s="222"/>
      <c r="N522" s="223"/>
      <c r="O522" s="223"/>
      <c r="P522" s="223"/>
      <c r="Q522" s="223"/>
      <c r="R522" s="223"/>
      <c r="S522" s="223"/>
      <c r="T522" s="224"/>
      <c r="AT522" s="225" t="s">
        <v>165</v>
      </c>
      <c r="AU522" s="225" t="s">
        <v>163</v>
      </c>
      <c r="AV522" s="12" t="s">
        <v>84</v>
      </c>
      <c r="AW522" s="12" t="s">
        <v>37</v>
      </c>
      <c r="AX522" s="12" t="s">
        <v>74</v>
      </c>
      <c r="AY522" s="225" t="s">
        <v>153</v>
      </c>
    </row>
    <row r="523" spans="2:65" s="14" customFormat="1" ht="13.5">
      <c r="B523" s="237"/>
      <c r="C523" s="238"/>
      <c r="D523" s="206" t="s">
        <v>165</v>
      </c>
      <c r="E523" s="239" t="s">
        <v>30</v>
      </c>
      <c r="F523" s="240" t="s">
        <v>210</v>
      </c>
      <c r="G523" s="238"/>
      <c r="H523" s="241">
        <v>20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AT523" s="247" t="s">
        <v>165</v>
      </c>
      <c r="AU523" s="247" t="s">
        <v>163</v>
      </c>
      <c r="AV523" s="14" t="s">
        <v>162</v>
      </c>
      <c r="AW523" s="14" t="s">
        <v>37</v>
      </c>
      <c r="AX523" s="14" t="s">
        <v>82</v>
      </c>
      <c r="AY523" s="247" t="s">
        <v>153</v>
      </c>
    </row>
    <row r="524" spans="2:65" s="1" customFormat="1" ht="25.5" customHeight="1">
      <c r="B524" s="41"/>
      <c r="C524" s="192" t="s">
        <v>693</v>
      </c>
      <c r="D524" s="192" t="s">
        <v>157</v>
      </c>
      <c r="E524" s="193" t="s">
        <v>694</v>
      </c>
      <c r="F524" s="194" t="s">
        <v>695</v>
      </c>
      <c r="G524" s="195" t="s">
        <v>205</v>
      </c>
      <c r="H524" s="196">
        <v>18</v>
      </c>
      <c r="I524" s="197"/>
      <c r="J524" s="198">
        <f>ROUND(I524*H524,2)</f>
        <v>0</v>
      </c>
      <c r="K524" s="194" t="s">
        <v>161</v>
      </c>
      <c r="L524" s="61"/>
      <c r="M524" s="199" t="s">
        <v>30</v>
      </c>
      <c r="N524" s="200" t="s">
        <v>45</v>
      </c>
      <c r="O524" s="42"/>
      <c r="P524" s="201">
        <f>O524*H524</f>
        <v>0</v>
      </c>
      <c r="Q524" s="201">
        <v>3.9899999999999998E-2</v>
      </c>
      <c r="R524" s="201">
        <f>Q524*H524</f>
        <v>0.71819999999999995</v>
      </c>
      <c r="S524" s="201">
        <v>0</v>
      </c>
      <c r="T524" s="202">
        <f>S524*H524</f>
        <v>0</v>
      </c>
      <c r="AR524" s="24" t="s">
        <v>162</v>
      </c>
      <c r="AT524" s="24" t="s">
        <v>157</v>
      </c>
      <c r="AU524" s="24" t="s">
        <v>163</v>
      </c>
      <c r="AY524" s="24" t="s">
        <v>153</v>
      </c>
      <c r="BE524" s="203">
        <f>IF(N524="základní",J524,0)</f>
        <v>0</v>
      </c>
      <c r="BF524" s="203">
        <f>IF(N524="snížená",J524,0)</f>
        <v>0</v>
      </c>
      <c r="BG524" s="203">
        <f>IF(N524="zákl. přenesená",J524,0)</f>
        <v>0</v>
      </c>
      <c r="BH524" s="203">
        <f>IF(N524="sníž. přenesená",J524,0)</f>
        <v>0</v>
      </c>
      <c r="BI524" s="203">
        <f>IF(N524="nulová",J524,0)</f>
        <v>0</v>
      </c>
      <c r="BJ524" s="24" t="s">
        <v>82</v>
      </c>
      <c r="BK524" s="203">
        <f>ROUND(I524*H524,2)</f>
        <v>0</v>
      </c>
      <c r="BL524" s="24" t="s">
        <v>162</v>
      </c>
      <c r="BM524" s="24" t="s">
        <v>696</v>
      </c>
    </row>
    <row r="525" spans="2:65" s="11" customFormat="1" ht="13.5">
      <c r="B525" s="204"/>
      <c r="C525" s="205"/>
      <c r="D525" s="206" t="s">
        <v>165</v>
      </c>
      <c r="E525" s="207" t="s">
        <v>30</v>
      </c>
      <c r="F525" s="208" t="s">
        <v>697</v>
      </c>
      <c r="G525" s="205"/>
      <c r="H525" s="207" t="s">
        <v>30</v>
      </c>
      <c r="I525" s="209"/>
      <c r="J525" s="205"/>
      <c r="K525" s="205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165</v>
      </c>
      <c r="AU525" s="214" t="s">
        <v>163</v>
      </c>
      <c r="AV525" s="11" t="s">
        <v>82</v>
      </c>
      <c r="AW525" s="11" t="s">
        <v>37</v>
      </c>
      <c r="AX525" s="11" t="s">
        <v>74</v>
      </c>
      <c r="AY525" s="214" t="s">
        <v>153</v>
      </c>
    </row>
    <row r="526" spans="2:65" s="11" customFormat="1" ht="13.5">
      <c r="B526" s="204"/>
      <c r="C526" s="205"/>
      <c r="D526" s="206" t="s">
        <v>165</v>
      </c>
      <c r="E526" s="207" t="s">
        <v>30</v>
      </c>
      <c r="F526" s="208" t="s">
        <v>698</v>
      </c>
      <c r="G526" s="205"/>
      <c r="H526" s="207" t="s">
        <v>30</v>
      </c>
      <c r="I526" s="209"/>
      <c r="J526" s="205"/>
      <c r="K526" s="205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165</v>
      </c>
      <c r="AU526" s="214" t="s">
        <v>163</v>
      </c>
      <c r="AV526" s="11" t="s">
        <v>82</v>
      </c>
      <c r="AW526" s="11" t="s">
        <v>37</v>
      </c>
      <c r="AX526" s="11" t="s">
        <v>74</v>
      </c>
      <c r="AY526" s="214" t="s">
        <v>153</v>
      </c>
    </row>
    <row r="527" spans="2:65" s="11" customFormat="1" ht="13.5">
      <c r="B527" s="204"/>
      <c r="C527" s="205"/>
      <c r="D527" s="206" t="s">
        <v>165</v>
      </c>
      <c r="E527" s="207" t="s">
        <v>30</v>
      </c>
      <c r="F527" s="208" t="s">
        <v>699</v>
      </c>
      <c r="G527" s="205"/>
      <c r="H527" s="207" t="s">
        <v>30</v>
      </c>
      <c r="I527" s="209"/>
      <c r="J527" s="205"/>
      <c r="K527" s="205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165</v>
      </c>
      <c r="AU527" s="214" t="s">
        <v>163</v>
      </c>
      <c r="AV527" s="11" t="s">
        <v>82</v>
      </c>
      <c r="AW527" s="11" t="s">
        <v>37</v>
      </c>
      <c r="AX527" s="11" t="s">
        <v>74</v>
      </c>
      <c r="AY527" s="214" t="s">
        <v>153</v>
      </c>
    </row>
    <row r="528" spans="2:65" s="12" customFormat="1" ht="13.5">
      <c r="B528" s="215"/>
      <c r="C528" s="216"/>
      <c r="D528" s="206" t="s">
        <v>165</v>
      </c>
      <c r="E528" s="217" t="s">
        <v>30</v>
      </c>
      <c r="F528" s="218" t="s">
        <v>691</v>
      </c>
      <c r="G528" s="216"/>
      <c r="H528" s="219">
        <v>18</v>
      </c>
      <c r="I528" s="220"/>
      <c r="J528" s="216"/>
      <c r="K528" s="216"/>
      <c r="L528" s="221"/>
      <c r="M528" s="222"/>
      <c r="N528" s="223"/>
      <c r="O528" s="223"/>
      <c r="P528" s="223"/>
      <c r="Q528" s="223"/>
      <c r="R528" s="223"/>
      <c r="S528" s="223"/>
      <c r="T528" s="224"/>
      <c r="AT528" s="225" t="s">
        <v>165</v>
      </c>
      <c r="AU528" s="225" t="s">
        <v>163</v>
      </c>
      <c r="AV528" s="12" t="s">
        <v>84</v>
      </c>
      <c r="AW528" s="12" t="s">
        <v>37</v>
      </c>
      <c r="AX528" s="12" t="s">
        <v>82</v>
      </c>
      <c r="AY528" s="225" t="s">
        <v>153</v>
      </c>
    </row>
    <row r="529" spans="2:65" s="1" customFormat="1" ht="25.5" customHeight="1">
      <c r="B529" s="41"/>
      <c r="C529" s="192" t="s">
        <v>700</v>
      </c>
      <c r="D529" s="192" t="s">
        <v>157</v>
      </c>
      <c r="E529" s="193" t="s">
        <v>701</v>
      </c>
      <c r="F529" s="194" t="s">
        <v>702</v>
      </c>
      <c r="G529" s="195" t="s">
        <v>205</v>
      </c>
      <c r="H529" s="196">
        <v>2</v>
      </c>
      <c r="I529" s="197"/>
      <c r="J529" s="198">
        <f>ROUND(I529*H529,2)</f>
        <v>0</v>
      </c>
      <c r="K529" s="194" t="s">
        <v>161</v>
      </c>
      <c r="L529" s="61"/>
      <c r="M529" s="199" t="s">
        <v>30</v>
      </c>
      <c r="N529" s="200" t="s">
        <v>45</v>
      </c>
      <c r="O529" s="42"/>
      <c r="P529" s="201">
        <f>O529*H529</f>
        <v>0</v>
      </c>
      <c r="Q529" s="201">
        <v>7.9799999999999996E-2</v>
      </c>
      <c r="R529" s="201">
        <f>Q529*H529</f>
        <v>0.15959999999999999</v>
      </c>
      <c r="S529" s="201">
        <v>0</v>
      </c>
      <c r="T529" s="202">
        <f>S529*H529</f>
        <v>0</v>
      </c>
      <c r="AR529" s="24" t="s">
        <v>162</v>
      </c>
      <c r="AT529" s="24" t="s">
        <v>157</v>
      </c>
      <c r="AU529" s="24" t="s">
        <v>163</v>
      </c>
      <c r="AY529" s="24" t="s">
        <v>153</v>
      </c>
      <c r="BE529" s="203">
        <f>IF(N529="základní",J529,0)</f>
        <v>0</v>
      </c>
      <c r="BF529" s="203">
        <f>IF(N529="snížená",J529,0)</f>
        <v>0</v>
      </c>
      <c r="BG529" s="203">
        <f>IF(N529="zákl. přenesená",J529,0)</f>
        <v>0</v>
      </c>
      <c r="BH529" s="203">
        <f>IF(N529="sníž. přenesená",J529,0)</f>
        <v>0</v>
      </c>
      <c r="BI529" s="203">
        <f>IF(N529="nulová",J529,0)</f>
        <v>0</v>
      </c>
      <c r="BJ529" s="24" t="s">
        <v>82</v>
      </c>
      <c r="BK529" s="203">
        <f>ROUND(I529*H529,2)</f>
        <v>0</v>
      </c>
      <c r="BL529" s="24" t="s">
        <v>162</v>
      </c>
      <c r="BM529" s="24" t="s">
        <v>703</v>
      </c>
    </row>
    <row r="530" spans="2:65" s="11" customFormat="1" ht="13.5">
      <c r="B530" s="204"/>
      <c r="C530" s="205"/>
      <c r="D530" s="206" t="s">
        <v>165</v>
      </c>
      <c r="E530" s="207" t="s">
        <v>30</v>
      </c>
      <c r="F530" s="208" t="s">
        <v>697</v>
      </c>
      <c r="G530" s="205"/>
      <c r="H530" s="207" t="s">
        <v>30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165</v>
      </c>
      <c r="AU530" s="214" t="s">
        <v>163</v>
      </c>
      <c r="AV530" s="11" t="s">
        <v>82</v>
      </c>
      <c r="AW530" s="11" t="s">
        <v>37</v>
      </c>
      <c r="AX530" s="11" t="s">
        <v>74</v>
      </c>
      <c r="AY530" s="214" t="s">
        <v>153</v>
      </c>
    </row>
    <row r="531" spans="2:65" s="11" customFormat="1" ht="13.5">
      <c r="B531" s="204"/>
      <c r="C531" s="205"/>
      <c r="D531" s="206" t="s">
        <v>165</v>
      </c>
      <c r="E531" s="207" t="s">
        <v>30</v>
      </c>
      <c r="F531" s="208" t="s">
        <v>698</v>
      </c>
      <c r="G531" s="205"/>
      <c r="H531" s="207" t="s">
        <v>30</v>
      </c>
      <c r="I531" s="209"/>
      <c r="J531" s="205"/>
      <c r="K531" s="205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165</v>
      </c>
      <c r="AU531" s="214" t="s">
        <v>163</v>
      </c>
      <c r="AV531" s="11" t="s">
        <v>82</v>
      </c>
      <c r="AW531" s="11" t="s">
        <v>37</v>
      </c>
      <c r="AX531" s="11" t="s">
        <v>74</v>
      </c>
      <c r="AY531" s="214" t="s">
        <v>153</v>
      </c>
    </row>
    <row r="532" spans="2:65" s="11" customFormat="1" ht="13.5">
      <c r="B532" s="204"/>
      <c r="C532" s="205"/>
      <c r="D532" s="206" t="s">
        <v>165</v>
      </c>
      <c r="E532" s="207" t="s">
        <v>30</v>
      </c>
      <c r="F532" s="208" t="s">
        <v>704</v>
      </c>
      <c r="G532" s="205"/>
      <c r="H532" s="207" t="s">
        <v>30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165</v>
      </c>
      <c r="AU532" s="214" t="s">
        <v>163</v>
      </c>
      <c r="AV532" s="11" t="s">
        <v>82</v>
      </c>
      <c r="AW532" s="11" t="s">
        <v>37</v>
      </c>
      <c r="AX532" s="11" t="s">
        <v>74</v>
      </c>
      <c r="AY532" s="214" t="s">
        <v>153</v>
      </c>
    </row>
    <row r="533" spans="2:65" s="12" customFormat="1" ht="13.5">
      <c r="B533" s="215"/>
      <c r="C533" s="216"/>
      <c r="D533" s="206" t="s">
        <v>165</v>
      </c>
      <c r="E533" s="217" t="s">
        <v>30</v>
      </c>
      <c r="F533" s="218" t="s">
        <v>705</v>
      </c>
      <c r="G533" s="216"/>
      <c r="H533" s="219">
        <v>2</v>
      </c>
      <c r="I533" s="220"/>
      <c r="J533" s="216"/>
      <c r="K533" s="216"/>
      <c r="L533" s="221"/>
      <c r="M533" s="222"/>
      <c r="N533" s="223"/>
      <c r="O533" s="223"/>
      <c r="P533" s="223"/>
      <c r="Q533" s="223"/>
      <c r="R533" s="223"/>
      <c r="S533" s="223"/>
      <c r="T533" s="224"/>
      <c r="AT533" s="225" t="s">
        <v>165</v>
      </c>
      <c r="AU533" s="225" t="s">
        <v>163</v>
      </c>
      <c r="AV533" s="12" t="s">
        <v>84</v>
      </c>
      <c r="AW533" s="12" t="s">
        <v>37</v>
      </c>
      <c r="AX533" s="12" t="s">
        <v>82</v>
      </c>
      <c r="AY533" s="225" t="s">
        <v>153</v>
      </c>
    </row>
    <row r="534" spans="2:65" s="1" customFormat="1" ht="16.5" customHeight="1">
      <c r="B534" s="41"/>
      <c r="C534" s="192" t="s">
        <v>706</v>
      </c>
      <c r="D534" s="192" t="s">
        <v>157</v>
      </c>
      <c r="E534" s="193" t="s">
        <v>707</v>
      </c>
      <c r="F534" s="194" t="s">
        <v>708</v>
      </c>
      <c r="G534" s="195" t="s">
        <v>205</v>
      </c>
      <c r="H534" s="196">
        <v>18</v>
      </c>
      <c r="I534" s="197"/>
      <c r="J534" s="198">
        <f>ROUND(I534*H534,2)</f>
        <v>0</v>
      </c>
      <c r="K534" s="194" t="s">
        <v>30</v>
      </c>
      <c r="L534" s="61"/>
      <c r="M534" s="199" t="s">
        <v>30</v>
      </c>
      <c r="N534" s="200" t="s">
        <v>45</v>
      </c>
      <c r="O534" s="42"/>
      <c r="P534" s="201">
        <f>O534*H534</f>
        <v>0</v>
      </c>
      <c r="Q534" s="201">
        <v>8.8999999999999999E-3</v>
      </c>
      <c r="R534" s="201">
        <f>Q534*H534</f>
        <v>0.16020000000000001</v>
      </c>
      <c r="S534" s="201">
        <v>0</v>
      </c>
      <c r="T534" s="202">
        <f>S534*H534</f>
        <v>0</v>
      </c>
      <c r="AR534" s="24" t="s">
        <v>162</v>
      </c>
      <c r="AT534" s="24" t="s">
        <v>157</v>
      </c>
      <c r="AU534" s="24" t="s">
        <v>163</v>
      </c>
      <c r="AY534" s="24" t="s">
        <v>153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82</v>
      </c>
      <c r="BK534" s="203">
        <f>ROUND(I534*H534,2)</f>
        <v>0</v>
      </c>
      <c r="BL534" s="24" t="s">
        <v>162</v>
      </c>
      <c r="BM534" s="24" t="s">
        <v>709</v>
      </c>
    </row>
    <row r="535" spans="2:65" s="11" customFormat="1" ht="13.5">
      <c r="B535" s="204"/>
      <c r="C535" s="205"/>
      <c r="D535" s="206" t="s">
        <v>165</v>
      </c>
      <c r="E535" s="207" t="s">
        <v>30</v>
      </c>
      <c r="F535" s="208" t="s">
        <v>697</v>
      </c>
      <c r="G535" s="205"/>
      <c r="H535" s="207" t="s">
        <v>30</v>
      </c>
      <c r="I535" s="209"/>
      <c r="J535" s="205"/>
      <c r="K535" s="205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165</v>
      </c>
      <c r="AU535" s="214" t="s">
        <v>163</v>
      </c>
      <c r="AV535" s="11" t="s">
        <v>82</v>
      </c>
      <c r="AW535" s="11" t="s">
        <v>37</v>
      </c>
      <c r="AX535" s="11" t="s">
        <v>74</v>
      </c>
      <c r="AY535" s="214" t="s">
        <v>153</v>
      </c>
    </row>
    <row r="536" spans="2:65" s="11" customFormat="1" ht="13.5">
      <c r="B536" s="204"/>
      <c r="C536" s="205"/>
      <c r="D536" s="206" t="s">
        <v>165</v>
      </c>
      <c r="E536" s="207" t="s">
        <v>30</v>
      </c>
      <c r="F536" s="208" t="s">
        <v>710</v>
      </c>
      <c r="G536" s="205"/>
      <c r="H536" s="207" t="s">
        <v>30</v>
      </c>
      <c r="I536" s="209"/>
      <c r="J536" s="205"/>
      <c r="K536" s="205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165</v>
      </c>
      <c r="AU536" s="214" t="s">
        <v>163</v>
      </c>
      <c r="AV536" s="11" t="s">
        <v>82</v>
      </c>
      <c r="AW536" s="11" t="s">
        <v>37</v>
      </c>
      <c r="AX536" s="11" t="s">
        <v>74</v>
      </c>
      <c r="AY536" s="214" t="s">
        <v>153</v>
      </c>
    </row>
    <row r="537" spans="2:65" s="11" customFormat="1" ht="13.5">
      <c r="B537" s="204"/>
      <c r="C537" s="205"/>
      <c r="D537" s="206" t="s">
        <v>165</v>
      </c>
      <c r="E537" s="207" t="s">
        <v>30</v>
      </c>
      <c r="F537" s="208" t="s">
        <v>711</v>
      </c>
      <c r="G537" s="205"/>
      <c r="H537" s="207" t="s">
        <v>30</v>
      </c>
      <c r="I537" s="209"/>
      <c r="J537" s="205"/>
      <c r="K537" s="205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165</v>
      </c>
      <c r="AU537" s="214" t="s">
        <v>163</v>
      </c>
      <c r="AV537" s="11" t="s">
        <v>82</v>
      </c>
      <c r="AW537" s="11" t="s">
        <v>37</v>
      </c>
      <c r="AX537" s="11" t="s">
        <v>74</v>
      </c>
      <c r="AY537" s="214" t="s">
        <v>153</v>
      </c>
    </row>
    <row r="538" spans="2:65" s="11" customFormat="1" ht="13.5">
      <c r="B538" s="204"/>
      <c r="C538" s="205"/>
      <c r="D538" s="206" t="s">
        <v>165</v>
      </c>
      <c r="E538" s="207" t="s">
        <v>30</v>
      </c>
      <c r="F538" s="208" t="s">
        <v>698</v>
      </c>
      <c r="G538" s="205"/>
      <c r="H538" s="207" t="s">
        <v>30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165</v>
      </c>
      <c r="AU538" s="214" t="s">
        <v>163</v>
      </c>
      <c r="AV538" s="11" t="s">
        <v>82</v>
      </c>
      <c r="AW538" s="11" t="s">
        <v>37</v>
      </c>
      <c r="AX538" s="11" t="s">
        <v>74</v>
      </c>
      <c r="AY538" s="214" t="s">
        <v>153</v>
      </c>
    </row>
    <row r="539" spans="2:65" s="12" customFormat="1" ht="13.5">
      <c r="B539" s="215"/>
      <c r="C539" s="216"/>
      <c r="D539" s="206" t="s">
        <v>165</v>
      </c>
      <c r="E539" s="217" t="s">
        <v>30</v>
      </c>
      <c r="F539" s="218" t="s">
        <v>691</v>
      </c>
      <c r="G539" s="216"/>
      <c r="H539" s="219">
        <v>18</v>
      </c>
      <c r="I539" s="220"/>
      <c r="J539" s="216"/>
      <c r="K539" s="216"/>
      <c r="L539" s="221"/>
      <c r="M539" s="222"/>
      <c r="N539" s="223"/>
      <c r="O539" s="223"/>
      <c r="P539" s="223"/>
      <c r="Q539" s="223"/>
      <c r="R539" s="223"/>
      <c r="S539" s="223"/>
      <c r="T539" s="224"/>
      <c r="AT539" s="225" t="s">
        <v>165</v>
      </c>
      <c r="AU539" s="225" t="s">
        <v>163</v>
      </c>
      <c r="AV539" s="12" t="s">
        <v>84</v>
      </c>
      <c r="AW539" s="12" t="s">
        <v>37</v>
      </c>
      <c r="AX539" s="12" t="s">
        <v>82</v>
      </c>
      <c r="AY539" s="225" t="s">
        <v>153</v>
      </c>
    </row>
    <row r="540" spans="2:65" s="10" customFormat="1" ht="22.35" customHeight="1">
      <c r="B540" s="176"/>
      <c r="C540" s="177"/>
      <c r="D540" s="178" t="s">
        <v>73</v>
      </c>
      <c r="E540" s="190" t="s">
        <v>712</v>
      </c>
      <c r="F540" s="190" t="s">
        <v>713</v>
      </c>
      <c r="G540" s="177"/>
      <c r="H540" s="177"/>
      <c r="I540" s="180"/>
      <c r="J540" s="191">
        <f>BK540</f>
        <v>0</v>
      </c>
      <c r="K540" s="177"/>
      <c r="L540" s="182"/>
      <c r="M540" s="183"/>
      <c r="N540" s="184"/>
      <c r="O540" s="184"/>
      <c r="P540" s="185">
        <f>SUM(P541:P588)</f>
        <v>0</v>
      </c>
      <c r="Q540" s="184"/>
      <c r="R540" s="185">
        <f>SUM(R541:R588)</f>
        <v>0</v>
      </c>
      <c r="S540" s="184"/>
      <c r="T540" s="186">
        <f>SUM(T541:T588)</f>
        <v>0</v>
      </c>
      <c r="AR540" s="187" t="s">
        <v>82</v>
      </c>
      <c r="AT540" s="188" t="s">
        <v>73</v>
      </c>
      <c r="AU540" s="188" t="s">
        <v>84</v>
      </c>
      <c r="AY540" s="187" t="s">
        <v>153</v>
      </c>
      <c r="BK540" s="189">
        <f>SUM(BK541:BK588)</f>
        <v>0</v>
      </c>
    </row>
    <row r="541" spans="2:65" s="1" customFormat="1" ht="25.5" customHeight="1">
      <c r="B541" s="41"/>
      <c r="C541" s="192" t="s">
        <v>714</v>
      </c>
      <c r="D541" s="192" t="s">
        <v>157</v>
      </c>
      <c r="E541" s="193" t="s">
        <v>715</v>
      </c>
      <c r="F541" s="194" t="s">
        <v>716</v>
      </c>
      <c r="G541" s="195" t="s">
        <v>254</v>
      </c>
      <c r="H541" s="196">
        <v>63.36</v>
      </c>
      <c r="I541" s="197"/>
      <c r="J541" s="198">
        <f>ROUND(I541*H541,2)</f>
        <v>0</v>
      </c>
      <c r="K541" s="194" t="s">
        <v>161</v>
      </c>
      <c r="L541" s="61"/>
      <c r="M541" s="199" t="s">
        <v>30</v>
      </c>
      <c r="N541" s="200" t="s">
        <v>45</v>
      </c>
      <c r="O541" s="42"/>
      <c r="P541" s="201">
        <f>O541*H541</f>
        <v>0</v>
      </c>
      <c r="Q541" s="201">
        <v>0</v>
      </c>
      <c r="R541" s="201">
        <f>Q541*H541</f>
        <v>0</v>
      </c>
      <c r="S541" s="201">
        <v>0</v>
      </c>
      <c r="T541" s="202">
        <f>S541*H541</f>
        <v>0</v>
      </c>
      <c r="AR541" s="24" t="s">
        <v>162</v>
      </c>
      <c r="AT541" s="24" t="s">
        <v>157</v>
      </c>
      <c r="AU541" s="24" t="s">
        <v>163</v>
      </c>
      <c r="AY541" s="24" t="s">
        <v>153</v>
      </c>
      <c r="BE541" s="203">
        <f>IF(N541="základní",J541,0)</f>
        <v>0</v>
      </c>
      <c r="BF541" s="203">
        <f>IF(N541="snížená",J541,0)</f>
        <v>0</v>
      </c>
      <c r="BG541" s="203">
        <f>IF(N541="zákl. přenesená",J541,0)</f>
        <v>0</v>
      </c>
      <c r="BH541" s="203">
        <f>IF(N541="sníž. přenesená",J541,0)</f>
        <v>0</v>
      </c>
      <c r="BI541" s="203">
        <f>IF(N541="nulová",J541,0)</f>
        <v>0</v>
      </c>
      <c r="BJ541" s="24" t="s">
        <v>82</v>
      </c>
      <c r="BK541" s="203">
        <f>ROUND(I541*H541,2)</f>
        <v>0</v>
      </c>
      <c r="BL541" s="24" t="s">
        <v>162</v>
      </c>
      <c r="BM541" s="24" t="s">
        <v>717</v>
      </c>
    </row>
    <row r="542" spans="2:65" s="11" customFormat="1" ht="13.5">
      <c r="B542" s="204"/>
      <c r="C542" s="205"/>
      <c r="D542" s="206" t="s">
        <v>165</v>
      </c>
      <c r="E542" s="207" t="s">
        <v>30</v>
      </c>
      <c r="F542" s="208" t="s">
        <v>718</v>
      </c>
      <c r="G542" s="205"/>
      <c r="H542" s="207" t="s">
        <v>30</v>
      </c>
      <c r="I542" s="209"/>
      <c r="J542" s="205"/>
      <c r="K542" s="205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165</v>
      </c>
      <c r="AU542" s="214" t="s">
        <v>163</v>
      </c>
      <c r="AV542" s="11" t="s">
        <v>82</v>
      </c>
      <c r="AW542" s="11" t="s">
        <v>37</v>
      </c>
      <c r="AX542" s="11" t="s">
        <v>74</v>
      </c>
      <c r="AY542" s="214" t="s">
        <v>153</v>
      </c>
    </row>
    <row r="543" spans="2:65" s="12" customFormat="1" ht="13.5">
      <c r="B543" s="215"/>
      <c r="C543" s="216"/>
      <c r="D543" s="206" t="s">
        <v>165</v>
      </c>
      <c r="E543" s="217" t="s">
        <v>30</v>
      </c>
      <c r="F543" s="218" t="s">
        <v>719</v>
      </c>
      <c r="G543" s="216"/>
      <c r="H543" s="219">
        <v>63.36</v>
      </c>
      <c r="I543" s="220"/>
      <c r="J543" s="216"/>
      <c r="K543" s="216"/>
      <c r="L543" s="221"/>
      <c r="M543" s="222"/>
      <c r="N543" s="223"/>
      <c r="O543" s="223"/>
      <c r="P543" s="223"/>
      <c r="Q543" s="223"/>
      <c r="R543" s="223"/>
      <c r="S543" s="223"/>
      <c r="T543" s="224"/>
      <c r="AT543" s="225" t="s">
        <v>165</v>
      </c>
      <c r="AU543" s="225" t="s">
        <v>163</v>
      </c>
      <c r="AV543" s="12" t="s">
        <v>84</v>
      </c>
      <c r="AW543" s="12" t="s">
        <v>37</v>
      </c>
      <c r="AX543" s="12" t="s">
        <v>82</v>
      </c>
      <c r="AY543" s="225" t="s">
        <v>153</v>
      </c>
    </row>
    <row r="544" spans="2:65" s="1" customFormat="1" ht="25.5" customHeight="1">
      <c r="B544" s="41"/>
      <c r="C544" s="192" t="s">
        <v>720</v>
      </c>
      <c r="D544" s="192" t="s">
        <v>157</v>
      </c>
      <c r="E544" s="193" t="s">
        <v>721</v>
      </c>
      <c r="F544" s="194" t="s">
        <v>722</v>
      </c>
      <c r="G544" s="195" t="s">
        <v>254</v>
      </c>
      <c r="H544" s="196">
        <v>570.24</v>
      </c>
      <c r="I544" s="197"/>
      <c r="J544" s="198">
        <f>ROUND(I544*H544,2)</f>
        <v>0</v>
      </c>
      <c r="K544" s="194" t="s">
        <v>161</v>
      </c>
      <c r="L544" s="61"/>
      <c r="M544" s="199" t="s">
        <v>30</v>
      </c>
      <c r="N544" s="200" t="s">
        <v>45</v>
      </c>
      <c r="O544" s="42"/>
      <c r="P544" s="201">
        <f>O544*H544</f>
        <v>0</v>
      </c>
      <c r="Q544" s="201">
        <v>0</v>
      </c>
      <c r="R544" s="201">
        <f>Q544*H544</f>
        <v>0</v>
      </c>
      <c r="S544" s="201">
        <v>0</v>
      </c>
      <c r="T544" s="202">
        <f>S544*H544</f>
        <v>0</v>
      </c>
      <c r="AR544" s="24" t="s">
        <v>162</v>
      </c>
      <c r="AT544" s="24" t="s">
        <v>157</v>
      </c>
      <c r="AU544" s="24" t="s">
        <v>163</v>
      </c>
      <c r="AY544" s="24" t="s">
        <v>153</v>
      </c>
      <c r="BE544" s="203">
        <f>IF(N544="základní",J544,0)</f>
        <v>0</v>
      </c>
      <c r="BF544" s="203">
        <f>IF(N544="snížená",J544,0)</f>
        <v>0</v>
      </c>
      <c r="BG544" s="203">
        <f>IF(N544="zákl. přenesená",J544,0)</f>
        <v>0</v>
      </c>
      <c r="BH544" s="203">
        <f>IF(N544="sníž. přenesená",J544,0)</f>
        <v>0</v>
      </c>
      <c r="BI544" s="203">
        <f>IF(N544="nulová",J544,0)</f>
        <v>0</v>
      </c>
      <c r="BJ544" s="24" t="s">
        <v>82</v>
      </c>
      <c r="BK544" s="203">
        <f>ROUND(I544*H544,2)</f>
        <v>0</v>
      </c>
      <c r="BL544" s="24" t="s">
        <v>162</v>
      </c>
      <c r="BM544" s="24" t="s">
        <v>723</v>
      </c>
    </row>
    <row r="545" spans="2:65" s="11" customFormat="1" ht="13.5">
      <c r="B545" s="204"/>
      <c r="C545" s="205"/>
      <c r="D545" s="206" t="s">
        <v>165</v>
      </c>
      <c r="E545" s="207" t="s">
        <v>30</v>
      </c>
      <c r="F545" s="208" t="s">
        <v>724</v>
      </c>
      <c r="G545" s="205"/>
      <c r="H545" s="207" t="s">
        <v>30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165</v>
      </c>
      <c r="AU545" s="214" t="s">
        <v>163</v>
      </c>
      <c r="AV545" s="11" t="s">
        <v>82</v>
      </c>
      <c r="AW545" s="11" t="s">
        <v>37</v>
      </c>
      <c r="AX545" s="11" t="s">
        <v>74</v>
      </c>
      <c r="AY545" s="214" t="s">
        <v>153</v>
      </c>
    </row>
    <row r="546" spans="2:65" s="12" customFormat="1" ht="13.5">
      <c r="B546" s="215"/>
      <c r="C546" s="216"/>
      <c r="D546" s="206" t="s">
        <v>165</v>
      </c>
      <c r="E546" s="217" t="s">
        <v>30</v>
      </c>
      <c r="F546" s="218" t="s">
        <v>725</v>
      </c>
      <c r="G546" s="216"/>
      <c r="H546" s="219">
        <v>570.24</v>
      </c>
      <c r="I546" s="220"/>
      <c r="J546" s="216"/>
      <c r="K546" s="216"/>
      <c r="L546" s="221"/>
      <c r="M546" s="222"/>
      <c r="N546" s="223"/>
      <c r="O546" s="223"/>
      <c r="P546" s="223"/>
      <c r="Q546" s="223"/>
      <c r="R546" s="223"/>
      <c r="S546" s="223"/>
      <c r="T546" s="224"/>
      <c r="AT546" s="225" t="s">
        <v>165</v>
      </c>
      <c r="AU546" s="225" t="s">
        <v>163</v>
      </c>
      <c r="AV546" s="12" t="s">
        <v>84</v>
      </c>
      <c r="AW546" s="12" t="s">
        <v>37</v>
      </c>
      <c r="AX546" s="12" t="s">
        <v>82</v>
      </c>
      <c r="AY546" s="225" t="s">
        <v>153</v>
      </c>
    </row>
    <row r="547" spans="2:65" s="1" customFormat="1" ht="25.5" customHeight="1">
      <c r="B547" s="41"/>
      <c r="C547" s="192" t="s">
        <v>726</v>
      </c>
      <c r="D547" s="192" t="s">
        <v>157</v>
      </c>
      <c r="E547" s="193" t="s">
        <v>727</v>
      </c>
      <c r="F547" s="194" t="s">
        <v>728</v>
      </c>
      <c r="G547" s="195" t="s">
        <v>254</v>
      </c>
      <c r="H547" s="196">
        <v>48.704999999999998</v>
      </c>
      <c r="I547" s="197"/>
      <c r="J547" s="198">
        <f>ROUND(I547*H547,2)</f>
        <v>0</v>
      </c>
      <c r="K547" s="194" t="s">
        <v>161</v>
      </c>
      <c r="L547" s="61"/>
      <c r="M547" s="199" t="s">
        <v>30</v>
      </c>
      <c r="N547" s="200" t="s">
        <v>45</v>
      </c>
      <c r="O547" s="42"/>
      <c r="P547" s="201">
        <f>O547*H547</f>
        <v>0</v>
      </c>
      <c r="Q547" s="201">
        <v>0</v>
      </c>
      <c r="R547" s="201">
        <f>Q547*H547</f>
        <v>0</v>
      </c>
      <c r="S547" s="201">
        <v>0</v>
      </c>
      <c r="T547" s="202">
        <f>S547*H547</f>
        <v>0</v>
      </c>
      <c r="AR547" s="24" t="s">
        <v>162</v>
      </c>
      <c r="AT547" s="24" t="s">
        <v>157</v>
      </c>
      <c r="AU547" s="24" t="s">
        <v>163</v>
      </c>
      <c r="AY547" s="24" t="s">
        <v>153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82</v>
      </c>
      <c r="BK547" s="203">
        <f>ROUND(I547*H547,2)</f>
        <v>0</v>
      </c>
      <c r="BL547" s="24" t="s">
        <v>162</v>
      </c>
      <c r="BM547" s="24" t="s">
        <v>729</v>
      </c>
    </row>
    <row r="548" spans="2:65" s="11" customFormat="1" ht="13.5">
      <c r="B548" s="204"/>
      <c r="C548" s="205"/>
      <c r="D548" s="206" t="s">
        <v>165</v>
      </c>
      <c r="E548" s="207" t="s">
        <v>30</v>
      </c>
      <c r="F548" s="208" t="s">
        <v>730</v>
      </c>
      <c r="G548" s="205"/>
      <c r="H548" s="207" t="s">
        <v>30</v>
      </c>
      <c r="I548" s="209"/>
      <c r="J548" s="205"/>
      <c r="K548" s="205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165</v>
      </c>
      <c r="AU548" s="214" t="s">
        <v>163</v>
      </c>
      <c r="AV548" s="11" t="s">
        <v>82</v>
      </c>
      <c r="AW548" s="11" t="s">
        <v>37</v>
      </c>
      <c r="AX548" s="11" t="s">
        <v>74</v>
      </c>
      <c r="AY548" s="214" t="s">
        <v>153</v>
      </c>
    </row>
    <row r="549" spans="2:65" s="12" customFormat="1" ht="13.5">
      <c r="B549" s="215"/>
      <c r="C549" s="216"/>
      <c r="D549" s="206" t="s">
        <v>165</v>
      </c>
      <c r="E549" s="217" t="s">
        <v>30</v>
      </c>
      <c r="F549" s="218" t="s">
        <v>731</v>
      </c>
      <c r="G549" s="216"/>
      <c r="H549" s="219">
        <v>48.704999999999998</v>
      </c>
      <c r="I549" s="220"/>
      <c r="J549" s="216"/>
      <c r="K549" s="216"/>
      <c r="L549" s="221"/>
      <c r="M549" s="222"/>
      <c r="N549" s="223"/>
      <c r="O549" s="223"/>
      <c r="P549" s="223"/>
      <c r="Q549" s="223"/>
      <c r="R549" s="223"/>
      <c r="S549" s="223"/>
      <c r="T549" s="224"/>
      <c r="AT549" s="225" t="s">
        <v>165</v>
      </c>
      <c r="AU549" s="225" t="s">
        <v>163</v>
      </c>
      <c r="AV549" s="12" t="s">
        <v>84</v>
      </c>
      <c r="AW549" s="12" t="s">
        <v>37</v>
      </c>
      <c r="AX549" s="12" t="s">
        <v>82</v>
      </c>
      <c r="AY549" s="225" t="s">
        <v>153</v>
      </c>
    </row>
    <row r="550" spans="2:65" s="1" customFormat="1" ht="25.5" customHeight="1">
      <c r="B550" s="41"/>
      <c r="C550" s="192" t="s">
        <v>732</v>
      </c>
      <c r="D550" s="192" t="s">
        <v>157</v>
      </c>
      <c r="E550" s="193" t="s">
        <v>733</v>
      </c>
      <c r="F550" s="194" t="s">
        <v>722</v>
      </c>
      <c r="G550" s="195" t="s">
        <v>254</v>
      </c>
      <c r="H550" s="196">
        <v>438.34500000000003</v>
      </c>
      <c r="I550" s="197"/>
      <c r="J550" s="198">
        <f>ROUND(I550*H550,2)</f>
        <v>0</v>
      </c>
      <c r="K550" s="194" t="s">
        <v>161</v>
      </c>
      <c r="L550" s="61"/>
      <c r="M550" s="199" t="s">
        <v>30</v>
      </c>
      <c r="N550" s="200" t="s">
        <v>45</v>
      </c>
      <c r="O550" s="42"/>
      <c r="P550" s="201">
        <f>O550*H550</f>
        <v>0</v>
      </c>
      <c r="Q550" s="201">
        <v>0</v>
      </c>
      <c r="R550" s="201">
        <f>Q550*H550</f>
        <v>0</v>
      </c>
      <c r="S550" s="201">
        <v>0</v>
      </c>
      <c r="T550" s="202">
        <f>S550*H550</f>
        <v>0</v>
      </c>
      <c r="AR550" s="24" t="s">
        <v>162</v>
      </c>
      <c r="AT550" s="24" t="s">
        <v>157</v>
      </c>
      <c r="AU550" s="24" t="s">
        <v>163</v>
      </c>
      <c r="AY550" s="24" t="s">
        <v>153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82</v>
      </c>
      <c r="BK550" s="203">
        <f>ROUND(I550*H550,2)</f>
        <v>0</v>
      </c>
      <c r="BL550" s="24" t="s">
        <v>162</v>
      </c>
      <c r="BM550" s="24" t="s">
        <v>734</v>
      </c>
    </row>
    <row r="551" spans="2:65" s="11" customFormat="1" ht="13.5">
      <c r="B551" s="204"/>
      <c r="C551" s="205"/>
      <c r="D551" s="206" t="s">
        <v>165</v>
      </c>
      <c r="E551" s="207" t="s">
        <v>30</v>
      </c>
      <c r="F551" s="208" t="s">
        <v>724</v>
      </c>
      <c r="G551" s="205"/>
      <c r="H551" s="207" t="s">
        <v>30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165</v>
      </c>
      <c r="AU551" s="214" t="s">
        <v>163</v>
      </c>
      <c r="AV551" s="11" t="s">
        <v>82</v>
      </c>
      <c r="AW551" s="11" t="s">
        <v>37</v>
      </c>
      <c r="AX551" s="11" t="s">
        <v>74</v>
      </c>
      <c r="AY551" s="214" t="s">
        <v>153</v>
      </c>
    </row>
    <row r="552" spans="2:65" s="12" customFormat="1" ht="13.5">
      <c r="B552" s="215"/>
      <c r="C552" s="216"/>
      <c r="D552" s="206" t="s">
        <v>165</v>
      </c>
      <c r="E552" s="217" t="s">
        <v>30</v>
      </c>
      <c r="F552" s="218" t="s">
        <v>735</v>
      </c>
      <c r="G552" s="216"/>
      <c r="H552" s="219">
        <v>438.34500000000003</v>
      </c>
      <c r="I552" s="220"/>
      <c r="J552" s="216"/>
      <c r="K552" s="216"/>
      <c r="L552" s="221"/>
      <c r="M552" s="222"/>
      <c r="N552" s="223"/>
      <c r="O552" s="223"/>
      <c r="P552" s="223"/>
      <c r="Q552" s="223"/>
      <c r="R552" s="223"/>
      <c r="S552" s="223"/>
      <c r="T552" s="224"/>
      <c r="AT552" s="225" t="s">
        <v>165</v>
      </c>
      <c r="AU552" s="225" t="s">
        <v>163</v>
      </c>
      <c r="AV552" s="12" t="s">
        <v>84</v>
      </c>
      <c r="AW552" s="12" t="s">
        <v>37</v>
      </c>
      <c r="AX552" s="12" t="s">
        <v>82</v>
      </c>
      <c r="AY552" s="225" t="s">
        <v>153</v>
      </c>
    </row>
    <row r="553" spans="2:65" s="1" customFormat="1" ht="25.5" customHeight="1">
      <c r="B553" s="41"/>
      <c r="C553" s="192" t="s">
        <v>736</v>
      </c>
      <c r="D553" s="192" t="s">
        <v>157</v>
      </c>
      <c r="E553" s="193" t="s">
        <v>737</v>
      </c>
      <c r="F553" s="194" t="s">
        <v>738</v>
      </c>
      <c r="G553" s="195" t="s">
        <v>254</v>
      </c>
      <c r="H553" s="196">
        <v>6.48</v>
      </c>
      <c r="I553" s="197"/>
      <c r="J553" s="198">
        <f>ROUND(I553*H553,2)</f>
        <v>0</v>
      </c>
      <c r="K553" s="194" t="s">
        <v>161</v>
      </c>
      <c r="L553" s="61"/>
      <c r="M553" s="199" t="s">
        <v>30</v>
      </c>
      <c r="N553" s="200" t="s">
        <v>45</v>
      </c>
      <c r="O553" s="42"/>
      <c r="P553" s="201">
        <f>O553*H553</f>
        <v>0</v>
      </c>
      <c r="Q553" s="201">
        <v>0</v>
      </c>
      <c r="R553" s="201">
        <f>Q553*H553</f>
        <v>0</v>
      </c>
      <c r="S553" s="201">
        <v>0</v>
      </c>
      <c r="T553" s="202">
        <f>S553*H553</f>
        <v>0</v>
      </c>
      <c r="AR553" s="24" t="s">
        <v>162</v>
      </c>
      <c r="AT553" s="24" t="s">
        <v>157</v>
      </c>
      <c r="AU553" s="24" t="s">
        <v>163</v>
      </c>
      <c r="AY553" s="24" t="s">
        <v>153</v>
      </c>
      <c r="BE553" s="203">
        <f>IF(N553="základní",J553,0)</f>
        <v>0</v>
      </c>
      <c r="BF553" s="203">
        <f>IF(N553="snížená",J553,0)</f>
        <v>0</v>
      </c>
      <c r="BG553" s="203">
        <f>IF(N553="zákl. přenesená",J553,0)</f>
        <v>0</v>
      </c>
      <c r="BH553" s="203">
        <f>IF(N553="sníž. přenesená",J553,0)</f>
        <v>0</v>
      </c>
      <c r="BI553" s="203">
        <f>IF(N553="nulová",J553,0)</f>
        <v>0</v>
      </c>
      <c r="BJ553" s="24" t="s">
        <v>82</v>
      </c>
      <c r="BK553" s="203">
        <f>ROUND(I553*H553,2)</f>
        <v>0</v>
      </c>
      <c r="BL553" s="24" t="s">
        <v>162</v>
      </c>
      <c r="BM553" s="24" t="s">
        <v>739</v>
      </c>
    </row>
    <row r="554" spans="2:65" s="11" customFormat="1" ht="13.5">
      <c r="B554" s="204"/>
      <c r="C554" s="205"/>
      <c r="D554" s="206" t="s">
        <v>165</v>
      </c>
      <c r="E554" s="207" t="s">
        <v>30</v>
      </c>
      <c r="F554" s="208" t="s">
        <v>740</v>
      </c>
      <c r="G554" s="205"/>
      <c r="H554" s="207" t="s">
        <v>30</v>
      </c>
      <c r="I554" s="209"/>
      <c r="J554" s="205"/>
      <c r="K554" s="205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165</v>
      </c>
      <c r="AU554" s="214" t="s">
        <v>163</v>
      </c>
      <c r="AV554" s="11" t="s">
        <v>82</v>
      </c>
      <c r="AW554" s="11" t="s">
        <v>37</v>
      </c>
      <c r="AX554" s="11" t="s">
        <v>74</v>
      </c>
      <c r="AY554" s="214" t="s">
        <v>153</v>
      </c>
    </row>
    <row r="555" spans="2:65" s="12" customFormat="1" ht="13.5">
      <c r="B555" s="215"/>
      <c r="C555" s="216"/>
      <c r="D555" s="206" t="s">
        <v>165</v>
      </c>
      <c r="E555" s="217" t="s">
        <v>30</v>
      </c>
      <c r="F555" s="218" t="s">
        <v>741</v>
      </c>
      <c r="G555" s="216"/>
      <c r="H555" s="219">
        <v>0.6</v>
      </c>
      <c r="I555" s="220"/>
      <c r="J555" s="216"/>
      <c r="K555" s="216"/>
      <c r="L555" s="221"/>
      <c r="M555" s="222"/>
      <c r="N555" s="223"/>
      <c r="O555" s="223"/>
      <c r="P555" s="223"/>
      <c r="Q555" s="223"/>
      <c r="R555" s="223"/>
      <c r="S555" s="223"/>
      <c r="T555" s="224"/>
      <c r="AT555" s="225" t="s">
        <v>165</v>
      </c>
      <c r="AU555" s="225" t="s">
        <v>163</v>
      </c>
      <c r="AV555" s="12" t="s">
        <v>84</v>
      </c>
      <c r="AW555" s="12" t="s">
        <v>37</v>
      </c>
      <c r="AX555" s="12" t="s">
        <v>74</v>
      </c>
      <c r="AY555" s="225" t="s">
        <v>153</v>
      </c>
    </row>
    <row r="556" spans="2:65" s="11" customFormat="1" ht="13.5">
      <c r="B556" s="204"/>
      <c r="C556" s="205"/>
      <c r="D556" s="206" t="s">
        <v>165</v>
      </c>
      <c r="E556" s="207" t="s">
        <v>30</v>
      </c>
      <c r="F556" s="208" t="s">
        <v>742</v>
      </c>
      <c r="G556" s="205"/>
      <c r="H556" s="207" t="s">
        <v>30</v>
      </c>
      <c r="I556" s="209"/>
      <c r="J556" s="205"/>
      <c r="K556" s="205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165</v>
      </c>
      <c r="AU556" s="214" t="s">
        <v>163</v>
      </c>
      <c r="AV556" s="11" t="s">
        <v>82</v>
      </c>
      <c r="AW556" s="11" t="s">
        <v>37</v>
      </c>
      <c r="AX556" s="11" t="s">
        <v>74</v>
      </c>
      <c r="AY556" s="214" t="s">
        <v>153</v>
      </c>
    </row>
    <row r="557" spans="2:65" s="12" customFormat="1" ht="13.5">
      <c r="B557" s="215"/>
      <c r="C557" s="216"/>
      <c r="D557" s="206" t="s">
        <v>165</v>
      </c>
      <c r="E557" s="217" t="s">
        <v>30</v>
      </c>
      <c r="F557" s="218" t="s">
        <v>743</v>
      </c>
      <c r="G557" s="216"/>
      <c r="H557" s="219">
        <v>5.88</v>
      </c>
      <c r="I557" s="220"/>
      <c r="J557" s="216"/>
      <c r="K557" s="216"/>
      <c r="L557" s="221"/>
      <c r="M557" s="222"/>
      <c r="N557" s="223"/>
      <c r="O557" s="223"/>
      <c r="P557" s="223"/>
      <c r="Q557" s="223"/>
      <c r="R557" s="223"/>
      <c r="S557" s="223"/>
      <c r="T557" s="224"/>
      <c r="AT557" s="225" t="s">
        <v>165</v>
      </c>
      <c r="AU557" s="225" t="s">
        <v>163</v>
      </c>
      <c r="AV557" s="12" t="s">
        <v>84</v>
      </c>
      <c r="AW557" s="12" t="s">
        <v>37</v>
      </c>
      <c r="AX557" s="12" t="s">
        <v>74</v>
      </c>
      <c r="AY557" s="225" t="s">
        <v>153</v>
      </c>
    </row>
    <row r="558" spans="2:65" s="14" customFormat="1" ht="13.5">
      <c r="B558" s="237"/>
      <c r="C558" s="238"/>
      <c r="D558" s="206" t="s">
        <v>165</v>
      </c>
      <c r="E558" s="239" t="s">
        <v>30</v>
      </c>
      <c r="F558" s="240" t="s">
        <v>210</v>
      </c>
      <c r="G558" s="238"/>
      <c r="H558" s="241">
        <v>6.48</v>
      </c>
      <c r="I558" s="242"/>
      <c r="J558" s="238"/>
      <c r="K558" s="238"/>
      <c r="L558" s="243"/>
      <c r="M558" s="244"/>
      <c r="N558" s="245"/>
      <c r="O558" s="245"/>
      <c r="P558" s="245"/>
      <c r="Q558" s="245"/>
      <c r="R558" s="245"/>
      <c r="S558" s="245"/>
      <c r="T558" s="246"/>
      <c r="AT558" s="247" t="s">
        <v>165</v>
      </c>
      <c r="AU558" s="247" t="s">
        <v>163</v>
      </c>
      <c r="AV558" s="14" t="s">
        <v>162</v>
      </c>
      <c r="AW558" s="14" t="s">
        <v>37</v>
      </c>
      <c r="AX558" s="14" t="s">
        <v>82</v>
      </c>
      <c r="AY558" s="247" t="s">
        <v>153</v>
      </c>
    </row>
    <row r="559" spans="2:65" s="1" customFormat="1" ht="38.25" customHeight="1">
      <c r="B559" s="41"/>
      <c r="C559" s="192" t="s">
        <v>744</v>
      </c>
      <c r="D559" s="192" t="s">
        <v>157</v>
      </c>
      <c r="E559" s="193" t="s">
        <v>745</v>
      </c>
      <c r="F559" s="194" t="s">
        <v>746</v>
      </c>
      <c r="G559" s="195" t="s">
        <v>254</v>
      </c>
      <c r="H559" s="196">
        <v>58.32</v>
      </c>
      <c r="I559" s="197"/>
      <c r="J559" s="198">
        <f>ROUND(I559*H559,2)</f>
        <v>0</v>
      </c>
      <c r="K559" s="194" t="s">
        <v>161</v>
      </c>
      <c r="L559" s="61"/>
      <c r="M559" s="199" t="s">
        <v>30</v>
      </c>
      <c r="N559" s="200" t="s">
        <v>45</v>
      </c>
      <c r="O559" s="42"/>
      <c r="P559" s="201">
        <f>O559*H559</f>
        <v>0</v>
      </c>
      <c r="Q559" s="201">
        <v>0</v>
      </c>
      <c r="R559" s="201">
        <f>Q559*H559</f>
        <v>0</v>
      </c>
      <c r="S559" s="201">
        <v>0</v>
      </c>
      <c r="T559" s="202">
        <f>S559*H559</f>
        <v>0</v>
      </c>
      <c r="AR559" s="24" t="s">
        <v>162</v>
      </c>
      <c r="AT559" s="24" t="s">
        <v>157</v>
      </c>
      <c r="AU559" s="24" t="s">
        <v>163</v>
      </c>
      <c r="AY559" s="24" t="s">
        <v>153</v>
      </c>
      <c r="BE559" s="203">
        <f>IF(N559="základní",J559,0)</f>
        <v>0</v>
      </c>
      <c r="BF559" s="203">
        <f>IF(N559="snížená",J559,0)</f>
        <v>0</v>
      </c>
      <c r="BG559" s="203">
        <f>IF(N559="zákl. přenesená",J559,0)</f>
        <v>0</v>
      </c>
      <c r="BH559" s="203">
        <f>IF(N559="sníž. přenesená",J559,0)</f>
        <v>0</v>
      </c>
      <c r="BI559" s="203">
        <f>IF(N559="nulová",J559,0)</f>
        <v>0</v>
      </c>
      <c r="BJ559" s="24" t="s">
        <v>82</v>
      </c>
      <c r="BK559" s="203">
        <f>ROUND(I559*H559,2)</f>
        <v>0</v>
      </c>
      <c r="BL559" s="24" t="s">
        <v>162</v>
      </c>
      <c r="BM559" s="24" t="s">
        <v>747</v>
      </c>
    </row>
    <row r="560" spans="2:65" s="11" customFormat="1" ht="13.5">
      <c r="B560" s="204"/>
      <c r="C560" s="205"/>
      <c r="D560" s="206" t="s">
        <v>165</v>
      </c>
      <c r="E560" s="207" t="s">
        <v>30</v>
      </c>
      <c r="F560" s="208" t="s">
        <v>724</v>
      </c>
      <c r="G560" s="205"/>
      <c r="H560" s="207" t="s">
        <v>30</v>
      </c>
      <c r="I560" s="209"/>
      <c r="J560" s="205"/>
      <c r="K560" s="205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165</v>
      </c>
      <c r="AU560" s="214" t="s">
        <v>163</v>
      </c>
      <c r="AV560" s="11" t="s">
        <v>82</v>
      </c>
      <c r="AW560" s="11" t="s">
        <v>37</v>
      </c>
      <c r="AX560" s="11" t="s">
        <v>74</v>
      </c>
      <c r="AY560" s="214" t="s">
        <v>153</v>
      </c>
    </row>
    <row r="561" spans="2:65" s="12" customFormat="1" ht="13.5">
      <c r="B561" s="215"/>
      <c r="C561" s="216"/>
      <c r="D561" s="206" t="s">
        <v>165</v>
      </c>
      <c r="E561" s="217" t="s">
        <v>30</v>
      </c>
      <c r="F561" s="218" t="s">
        <v>748</v>
      </c>
      <c r="G561" s="216"/>
      <c r="H561" s="219">
        <v>58.32</v>
      </c>
      <c r="I561" s="220"/>
      <c r="J561" s="216"/>
      <c r="K561" s="216"/>
      <c r="L561" s="221"/>
      <c r="M561" s="222"/>
      <c r="N561" s="223"/>
      <c r="O561" s="223"/>
      <c r="P561" s="223"/>
      <c r="Q561" s="223"/>
      <c r="R561" s="223"/>
      <c r="S561" s="223"/>
      <c r="T561" s="224"/>
      <c r="AT561" s="225" t="s">
        <v>165</v>
      </c>
      <c r="AU561" s="225" t="s">
        <v>163</v>
      </c>
      <c r="AV561" s="12" t="s">
        <v>84</v>
      </c>
      <c r="AW561" s="12" t="s">
        <v>37</v>
      </c>
      <c r="AX561" s="12" t="s">
        <v>82</v>
      </c>
      <c r="AY561" s="225" t="s">
        <v>153</v>
      </c>
    </row>
    <row r="562" spans="2:65" s="1" customFormat="1" ht="25.5" customHeight="1">
      <c r="B562" s="41"/>
      <c r="C562" s="192" t="s">
        <v>749</v>
      </c>
      <c r="D562" s="192" t="s">
        <v>157</v>
      </c>
      <c r="E562" s="193" t="s">
        <v>750</v>
      </c>
      <c r="F562" s="194" t="s">
        <v>751</v>
      </c>
      <c r="G562" s="195" t="s">
        <v>254</v>
      </c>
      <c r="H562" s="196">
        <v>37.491999999999997</v>
      </c>
      <c r="I562" s="197"/>
      <c r="J562" s="198">
        <f>ROUND(I562*H562,2)</f>
        <v>0</v>
      </c>
      <c r="K562" s="194" t="s">
        <v>161</v>
      </c>
      <c r="L562" s="61"/>
      <c r="M562" s="199" t="s">
        <v>30</v>
      </c>
      <c r="N562" s="200" t="s">
        <v>45</v>
      </c>
      <c r="O562" s="42"/>
      <c r="P562" s="201">
        <f>O562*H562</f>
        <v>0</v>
      </c>
      <c r="Q562" s="201">
        <v>0</v>
      </c>
      <c r="R562" s="201">
        <f>Q562*H562</f>
        <v>0</v>
      </c>
      <c r="S562" s="201">
        <v>0</v>
      </c>
      <c r="T562" s="202">
        <f>S562*H562</f>
        <v>0</v>
      </c>
      <c r="AR562" s="24" t="s">
        <v>162</v>
      </c>
      <c r="AT562" s="24" t="s">
        <v>157</v>
      </c>
      <c r="AU562" s="24" t="s">
        <v>163</v>
      </c>
      <c r="AY562" s="24" t="s">
        <v>153</v>
      </c>
      <c r="BE562" s="203">
        <f>IF(N562="základní",J562,0)</f>
        <v>0</v>
      </c>
      <c r="BF562" s="203">
        <f>IF(N562="snížená",J562,0)</f>
        <v>0</v>
      </c>
      <c r="BG562" s="203">
        <f>IF(N562="zákl. přenesená",J562,0)</f>
        <v>0</v>
      </c>
      <c r="BH562" s="203">
        <f>IF(N562="sníž. přenesená",J562,0)</f>
        <v>0</v>
      </c>
      <c r="BI562" s="203">
        <f>IF(N562="nulová",J562,0)</f>
        <v>0</v>
      </c>
      <c r="BJ562" s="24" t="s">
        <v>82</v>
      </c>
      <c r="BK562" s="203">
        <f>ROUND(I562*H562,2)</f>
        <v>0</v>
      </c>
      <c r="BL562" s="24" t="s">
        <v>162</v>
      </c>
      <c r="BM562" s="24" t="s">
        <v>752</v>
      </c>
    </row>
    <row r="563" spans="2:65" s="11" customFormat="1" ht="13.5">
      <c r="B563" s="204"/>
      <c r="C563" s="205"/>
      <c r="D563" s="206" t="s">
        <v>165</v>
      </c>
      <c r="E563" s="207" t="s">
        <v>30</v>
      </c>
      <c r="F563" s="208" t="s">
        <v>753</v>
      </c>
      <c r="G563" s="205"/>
      <c r="H563" s="207" t="s">
        <v>30</v>
      </c>
      <c r="I563" s="209"/>
      <c r="J563" s="205"/>
      <c r="K563" s="205"/>
      <c r="L563" s="210"/>
      <c r="M563" s="211"/>
      <c r="N563" s="212"/>
      <c r="O563" s="212"/>
      <c r="P563" s="212"/>
      <c r="Q563" s="212"/>
      <c r="R563" s="212"/>
      <c r="S563" s="212"/>
      <c r="T563" s="213"/>
      <c r="AT563" s="214" t="s">
        <v>165</v>
      </c>
      <c r="AU563" s="214" t="s">
        <v>163</v>
      </c>
      <c r="AV563" s="11" t="s">
        <v>82</v>
      </c>
      <c r="AW563" s="11" t="s">
        <v>37</v>
      </c>
      <c r="AX563" s="11" t="s">
        <v>74</v>
      </c>
      <c r="AY563" s="214" t="s">
        <v>153</v>
      </c>
    </row>
    <row r="564" spans="2:65" s="12" customFormat="1" ht="13.5">
      <c r="B564" s="215"/>
      <c r="C564" s="216"/>
      <c r="D564" s="206" t="s">
        <v>165</v>
      </c>
      <c r="E564" s="217" t="s">
        <v>30</v>
      </c>
      <c r="F564" s="218" t="s">
        <v>754</v>
      </c>
      <c r="G564" s="216"/>
      <c r="H564" s="219">
        <v>156.03700000000001</v>
      </c>
      <c r="I564" s="220"/>
      <c r="J564" s="216"/>
      <c r="K564" s="216"/>
      <c r="L564" s="221"/>
      <c r="M564" s="222"/>
      <c r="N564" s="223"/>
      <c r="O564" s="223"/>
      <c r="P564" s="223"/>
      <c r="Q564" s="223"/>
      <c r="R564" s="223"/>
      <c r="S564" s="223"/>
      <c r="T564" s="224"/>
      <c r="AT564" s="225" t="s">
        <v>165</v>
      </c>
      <c r="AU564" s="225" t="s">
        <v>163</v>
      </c>
      <c r="AV564" s="12" t="s">
        <v>84</v>
      </c>
      <c r="AW564" s="12" t="s">
        <v>37</v>
      </c>
      <c r="AX564" s="12" t="s">
        <v>74</v>
      </c>
      <c r="AY564" s="225" t="s">
        <v>153</v>
      </c>
    </row>
    <row r="565" spans="2:65" s="11" customFormat="1" ht="13.5">
      <c r="B565" s="204"/>
      <c r="C565" s="205"/>
      <c r="D565" s="206" t="s">
        <v>165</v>
      </c>
      <c r="E565" s="207" t="s">
        <v>30</v>
      </c>
      <c r="F565" s="208" t="s">
        <v>755</v>
      </c>
      <c r="G565" s="205"/>
      <c r="H565" s="207" t="s">
        <v>30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165</v>
      </c>
      <c r="AU565" s="214" t="s">
        <v>163</v>
      </c>
      <c r="AV565" s="11" t="s">
        <v>82</v>
      </c>
      <c r="AW565" s="11" t="s">
        <v>37</v>
      </c>
      <c r="AX565" s="11" t="s">
        <v>74</v>
      </c>
      <c r="AY565" s="214" t="s">
        <v>153</v>
      </c>
    </row>
    <row r="566" spans="2:65" s="12" customFormat="1" ht="13.5">
      <c r="B566" s="215"/>
      <c r="C566" s="216"/>
      <c r="D566" s="206" t="s">
        <v>165</v>
      </c>
      <c r="E566" s="217" t="s">
        <v>30</v>
      </c>
      <c r="F566" s="218" t="s">
        <v>756</v>
      </c>
      <c r="G566" s="216"/>
      <c r="H566" s="219">
        <v>-118.545</v>
      </c>
      <c r="I566" s="220"/>
      <c r="J566" s="216"/>
      <c r="K566" s="216"/>
      <c r="L566" s="221"/>
      <c r="M566" s="222"/>
      <c r="N566" s="223"/>
      <c r="O566" s="223"/>
      <c r="P566" s="223"/>
      <c r="Q566" s="223"/>
      <c r="R566" s="223"/>
      <c r="S566" s="223"/>
      <c r="T566" s="224"/>
      <c r="AT566" s="225" t="s">
        <v>165</v>
      </c>
      <c r="AU566" s="225" t="s">
        <v>163</v>
      </c>
      <c r="AV566" s="12" t="s">
        <v>84</v>
      </c>
      <c r="AW566" s="12" t="s">
        <v>37</v>
      </c>
      <c r="AX566" s="12" t="s">
        <v>74</v>
      </c>
      <c r="AY566" s="225" t="s">
        <v>153</v>
      </c>
    </row>
    <row r="567" spans="2:65" s="14" customFormat="1" ht="13.5">
      <c r="B567" s="237"/>
      <c r="C567" s="238"/>
      <c r="D567" s="206" t="s">
        <v>165</v>
      </c>
      <c r="E567" s="239" t="s">
        <v>30</v>
      </c>
      <c r="F567" s="240" t="s">
        <v>210</v>
      </c>
      <c r="G567" s="238"/>
      <c r="H567" s="241">
        <v>37.491999999999997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AT567" s="247" t="s">
        <v>165</v>
      </c>
      <c r="AU567" s="247" t="s">
        <v>163</v>
      </c>
      <c r="AV567" s="14" t="s">
        <v>162</v>
      </c>
      <c r="AW567" s="14" t="s">
        <v>37</v>
      </c>
      <c r="AX567" s="14" t="s">
        <v>82</v>
      </c>
      <c r="AY567" s="247" t="s">
        <v>153</v>
      </c>
    </row>
    <row r="568" spans="2:65" s="1" customFormat="1" ht="25.5" customHeight="1">
      <c r="B568" s="41"/>
      <c r="C568" s="192" t="s">
        <v>757</v>
      </c>
      <c r="D568" s="192" t="s">
        <v>157</v>
      </c>
      <c r="E568" s="193" t="s">
        <v>758</v>
      </c>
      <c r="F568" s="194" t="s">
        <v>759</v>
      </c>
      <c r="G568" s="195" t="s">
        <v>254</v>
      </c>
      <c r="H568" s="196">
        <v>335.88</v>
      </c>
      <c r="I568" s="197"/>
      <c r="J568" s="198">
        <f>ROUND(I568*H568,2)</f>
        <v>0</v>
      </c>
      <c r="K568" s="194" t="s">
        <v>161</v>
      </c>
      <c r="L568" s="61"/>
      <c r="M568" s="199" t="s">
        <v>30</v>
      </c>
      <c r="N568" s="200" t="s">
        <v>45</v>
      </c>
      <c r="O568" s="42"/>
      <c r="P568" s="201">
        <f>O568*H568</f>
        <v>0</v>
      </c>
      <c r="Q568" s="201">
        <v>0</v>
      </c>
      <c r="R568" s="201">
        <f>Q568*H568</f>
        <v>0</v>
      </c>
      <c r="S568" s="201">
        <v>0</v>
      </c>
      <c r="T568" s="202">
        <f>S568*H568</f>
        <v>0</v>
      </c>
      <c r="AR568" s="24" t="s">
        <v>162</v>
      </c>
      <c r="AT568" s="24" t="s">
        <v>157</v>
      </c>
      <c r="AU568" s="24" t="s">
        <v>163</v>
      </c>
      <c r="AY568" s="24" t="s">
        <v>153</v>
      </c>
      <c r="BE568" s="203">
        <f>IF(N568="základní",J568,0)</f>
        <v>0</v>
      </c>
      <c r="BF568" s="203">
        <f>IF(N568="snížená",J568,0)</f>
        <v>0</v>
      </c>
      <c r="BG568" s="203">
        <f>IF(N568="zákl. přenesená",J568,0)</f>
        <v>0</v>
      </c>
      <c r="BH568" s="203">
        <f>IF(N568="sníž. přenesená",J568,0)</f>
        <v>0</v>
      </c>
      <c r="BI568" s="203">
        <f>IF(N568="nulová",J568,0)</f>
        <v>0</v>
      </c>
      <c r="BJ568" s="24" t="s">
        <v>82</v>
      </c>
      <c r="BK568" s="203">
        <f>ROUND(I568*H568,2)</f>
        <v>0</v>
      </c>
      <c r="BL568" s="24" t="s">
        <v>162</v>
      </c>
      <c r="BM568" s="24" t="s">
        <v>760</v>
      </c>
    </row>
    <row r="569" spans="2:65" s="11" customFormat="1" ht="13.5">
      <c r="B569" s="204"/>
      <c r="C569" s="205"/>
      <c r="D569" s="206" t="s">
        <v>165</v>
      </c>
      <c r="E569" s="207" t="s">
        <v>30</v>
      </c>
      <c r="F569" s="208" t="s">
        <v>724</v>
      </c>
      <c r="G569" s="205"/>
      <c r="H569" s="207" t="s">
        <v>30</v>
      </c>
      <c r="I569" s="209"/>
      <c r="J569" s="205"/>
      <c r="K569" s="205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165</v>
      </c>
      <c r="AU569" s="214" t="s">
        <v>163</v>
      </c>
      <c r="AV569" s="11" t="s">
        <v>82</v>
      </c>
      <c r="AW569" s="11" t="s">
        <v>37</v>
      </c>
      <c r="AX569" s="11" t="s">
        <v>74</v>
      </c>
      <c r="AY569" s="214" t="s">
        <v>153</v>
      </c>
    </row>
    <row r="570" spans="2:65" s="12" customFormat="1" ht="13.5">
      <c r="B570" s="215"/>
      <c r="C570" s="216"/>
      <c r="D570" s="206" t="s">
        <v>165</v>
      </c>
      <c r="E570" s="217" t="s">
        <v>30</v>
      </c>
      <c r="F570" s="218" t="s">
        <v>761</v>
      </c>
      <c r="G570" s="216"/>
      <c r="H570" s="219">
        <v>335.88</v>
      </c>
      <c r="I570" s="220"/>
      <c r="J570" s="216"/>
      <c r="K570" s="216"/>
      <c r="L570" s="221"/>
      <c r="M570" s="222"/>
      <c r="N570" s="223"/>
      <c r="O570" s="223"/>
      <c r="P570" s="223"/>
      <c r="Q570" s="223"/>
      <c r="R570" s="223"/>
      <c r="S570" s="223"/>
      <c r="T570" s="224"/>
      <c r="AT570" s="225" t="s">
        <v>165</v>
      </c>
      <c r="AU570" s="225" t="s">
        <v>163</v>
      </c>
      <c r="AV570" s="12" t="s">
        <v>84</v>
      </c>
      <c r="AW570" s="12" t="s">
        <v>37</v>
      </c>
      <c r="AX570" s="12" t="s">
        <v>82</v>
      </c>
      <c r="AY570" s="225" t="s">
        <v>153</v>
      </c>
    </row>
    <row r="571" spans="2:65" s="1" customFormat="1" ht="16.5" customHeight="1">
      <c r="B571" s="41"/>
      <c r="C571" s="192" t="s">
        <v>762</v>
      </c>
      <c r="D571" s="192" t="s">
        <v>157</v>
      </c>
      <c r="E571" s="193" t="s">
        <v>763</v>
      </c>
      <c r="F571" s="194" t="s">
        <v>764</v>
      </c>
      <c r="G571" s="195" t="s">
        <v>254</v>
      </c>
      <c r="H571" s="196">
        <v>51.784999999999997</v>
      </c>
      <c r="I571" s="197"/>
      <c r="J571" s="198">
        <f>ROUND(I571*H571,2)</f>
        <v>0</v>
      </c>
      <c r="K571" s="194" t="s">
        <v>30</v>
      </c>
      <c r="L571" s="61"/>
      <c r="M571" s="199" t="s">
        <v>30</v>
      </c>
      <c r="N571" s="200" t="s">
        <v>45</v>
      </c>
      <c r="O571" s="42"/>
      <c r="P571" s="201">
        <f>O571*H571</f>
        <v>0</v>
      </c>
      <c r="Q571" s="201">
        <v>0</v>
      </c>
      <c r="R571" s="201">
        <f>Q571*H571</f>
        <v>0</v>
      </c>
      <c r="S571" s="201">
        <v>0</v>
      </c>
      <c r="T571" s="202">
        <f>S571*H571</f>
        <v>0</v>
      </c>
      <c r="AR571" s="24" t="s">
        <v>162</v>
      </c>
      <c r="AT571" s="24" t="s">
        <v>157</v>
      </c>
      <c r="AU571" s="24" t="s">
        <v>163</v>
      </c>
      <c r="AY571" s="24" t="s">
        <v>153</v>
      </c>
      <c r="BE571" s="203">
        <f>IF(N571="základní",J571,0)</f>
        <v>0</v>
      </c>
      <c r="BF571" s="203">
        <f>IF(N571="snížená",J571,0)</f>
        <v>0</v>
      </c>
      <c r="BG571" s="203">
        <f>IF(N571="zákl. přenesená",J571,0)</f>
        <v>0</v>
      </c>
      <c r="BH571" s="203">
        <f>IF(N571="sníž. přenesená",J571,0)</f>
        <v>0</v>
      </c>
      <c r="BI571" s="203">
        <f>IF(N571="nulová",J571,0)</f>
        <v>0</v>
      </c>
      <c r="BJ571" s="24" t="s">
        <v>82</v>
      </c>
      <c r="BK571" s="203">
        <f>ROUND(I571*H571,2)</f>
        <v>0</v>
      </c>
      <c r="BL571" s="24" t="s">
        <v>162</v>
      </c>
      <c r="BM571" s="24" t="s">
        <v>765</v>
      </c>
    </row>
    <row r="572" spans="2:65" s="11" customFormat="1" ht="13.5">
      <c r="B572" s="204"/>
      <c r="C572" s="205"/>
      <c r="D572" s="206" t="s">
        <v>165</v>
      </c>
      <c r="E572" s="207" t="s">
        <v>30</v>
      </c>
      <c r="F572" s="208" t="s">
        <v>730</v>
      </c>
      <c r="G572" s="205"/>
      <c r="H572" s="207" t="s">
        <v>30</v>
      </c>
      <c r="I572" s="209"/>
      <c r="J572" s="205"/>
      <c r="K572" s="205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165</v>
      </c>
      <c r="AU572" s="214" t="s">
        <v>163</v>
      </c>
      <c r="AV572" s="11" t="s">
        <v>82</v>
      </c>
      <c r="AW572" s="11" t="s">
        <v>37</v>
      </c>
      <c r="AX572" s="11" t="s">
        <v>74</v>
      </c>
      <c r="AY572" s="214" t="s">
        <v>153</v>
      </c>
    </row>
    <row r="573" spans="2:65" s="12" customFormat="1" ht="13.5">
      <c r="B573" s="215"/>
      <c r="C573" s="216"/>
      <c r="D573" s="206" t="s">
        <v>165</v>
      </c>
      <c r="E573" s="217" t="s">
        <v>30</v>
      </c>
      <c r="F573" s="218" t="s">
        <v>731</v>
      </c>
      <c r="G573" s="216"/>
      <c r="H573" s="219">
        <v>48.704999999999998</v>
      </c>
      <c r="I573" s="220"/>
      <c r="J573" s="216"/>
      <c r="K573" s="216"/>
      <c r="L573" s="221"/>
      <c r="M573" s="222"/>
      <c r="N573" s="223"/>
      <c r="O573" s="223"/>
      <c r="P573" s="223"/>
      <c r="Q573" s="223"/>
      <c r="R573" s="223"/>
      <c r="S573" s="223"/>
      <c r="T573" s="224"/>
      <c r="AT573" s="225" t="s">
        <v>165</v>
      </c>
      <c r="AU573" s="225" t="s">
        <v>163</v>
      </c>
      <c r="AV573" s="12" t="s">
        <v>84</v>
      </c>
      <c r="AW573" s="12" t="s">
        <v>37</v>
      </c>
      <c r="AX573" s="12" t="s">
        <v>74</v>
      </c>
      <c r="AY573" s="225" t="s">
        <v>153</v>
      </c>
    </row>
    <row r="574" spans="2:65" s="11" customFormat="1" ht="13.5">
      <c r="B574" s="204"/>
      <c r="C574" s="205"/>
      <c r="D574" s="206" t="s">
        <v>165</v>
      </c>
      <c r="E574" s="207" t="s">
        <v>30</v>
      </c>
      <c r="F574" s="208" t="s">
        <v>766</v>
      </c>
      <c r="G574" s="205"/>
      <c r="H574" s="207" t="s">
        <v>30</v>
      </c>
      <c r="I574" s="209"/>
      <c r="J574" s="205"/>
      <c r="K574" s="205"/>
      <c r="L574" s="210"/>
      <c r="M574" s="211"/>
      <c r="N574" s="212"/>
      <c r="O574" s="212"/>
      <c r="P574" s="212"/>
      <c r="Q574" s="212"/>
      <c r="R574" s="212"/>
      <c r="S574" s="212"/>
      <c r="T574" s="213"/>
      <c r="AT574" s="214" t="s">
        <v>165</v>
      </c>
      <c r="AU574" s="214" t="s">
        <v>163</v>
      </c>
      <c r="AV574" s="11" t="s">
        <v>82</v>
      </c>
      <c r="AW574" s="11" t="s">
        <v>37</v>
      </c>
      <c r="AX574" s="11" t="s">
        <v>74</v>
      </c>
      <c r="AY574" s="214" t="s">
        <v>153</v>
      </c>
    </row>
    <row r="575" spans="2:65" s="12" customFormat="1" ht="13.5">
      <c r="B575" s="215"/>
      <c r="C575" s="216"/>
      <c r="D575" s="206" t="s">
        <v>165</v>
      </c>
      <c r="E575" s="217" t="s">
        <v>30</v>
      </c>
      <c r="F575" s="218" t="s">
        <v>767</v>
      </c>
      <c r="G575" s="216"/>
      <c r="H575" s="219">
        <v>3.08</v>
      </c>
      <c r="I575" s="220"/>
      <c r="J575" s="216"/>
      <c r="K575" s="216"/>
      <c r="L575" s="221"/>
      <c r="M575" s="222"/>
      <c r="N575" s="223"/>
      <c r="O575" s="223"/>
      <c r="P575" s="223"/>
      <c r="Q575" s="223"/>
      <c r="R575" s="223"/>
      <c r="S575" s="223"/>
      <c r="T575" s="224"/>
      <c r="AT575" s="225" t="s">
        <v>165</v>
      </c>
      <c r="AU575" s="225" t="s">
        <v>163</v>
      </c>
      <c r="AV575" s="12" t="s">
        <v>84</v>
      </c>
      <c r="AW575" s="12" t="s">
        <v>37</v>
      </c>
      <c r="AX575" s="12" t="s">
        <v>74</v>
      </c>
      <c r="AY575" s="225" t="s">
        <v>153</v>
      </c>
    </row>
    <row r="576" spans="2:65" s="14" customFormat="1" ht="13.5">
      <c r="B576" s="237"/>
      <c r="C576" s="238"/>
      <c r="D576" s="206" t="s">
        <v>165</v>
      </c>
      <c r="E576" s="239" t="s">
        <v>30</v>
      </c>
      <c r="F576" s="240" t="s">
        <v>210</v>
      </c>
      <c r="G576" s="238"/>
      <c r="H576" s="241">
        <v>51.784999999999997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AT576" s="247" t="s">
        <v>165</v>
      </c>
      <c r="AU576" s="247" t="s">
        <v>163</v>
      </c>
      <c r="AV576" s="14" t="s">
        <v>162</v>
      </c>
      <c r="AW576" s="14" t="s">
        <v>37</v>
      </c>
      <c r="AX576" s="14" t="s">
        <v>82</v>
      </c>
      <c r="AY576" s="247" t="s">
        <v>153</v>
      </c>
    </row>
    <row r="577" spans="2:65" s="1" customFormat="1" ht="25.5" customHeight="1">
      <c r="B577" s="41"/>
      <c r="C577" s="192" t="s">
        <v>768</v>
      </c>
      <c r="D577" s="192" t="s">
        <v>157</v>
      </c>
      <c r="E577" s="193" t="s">
        <v>769</v>
      </c>
      <c r="F577" s="194" t="s">
        <v>770</v>
      </c>
      <c r="G577" s="195" t="s">
        <v>254</v>
      </c>
      <c r="H577" s="196">
        <v>66.16</v>
      </c>
      <c r="I577" s="197"/>
      <c r="J577" s="198">
        <f>ROUND(I577*H577,2)</f>
        <v>0</v>
      </c>
      <c r="K577" s="194" t="s">
        <v>161</v>
      </c>
      <c r="L577" s="61"/>
      <c r="M577" s="199" t="s">
        <v>30</v>
      </c>
      <c r="N577" s="200" t="s">
        <v>45</v>
      </c>
      <c r="O577" s="42"/>
      <c r="P577" s="201">
        <f>O577*H577</f>
        <v>0</v>
      </c>
      <c r="Q577" s="201">
        <v>0</v>
      </c>
      <c r="R577" s="201">
        <f>Q577*H577</f>
        <v>0</v>
      </c>
      <c r="S577" s="201">
        <v>0</v>
      </c>
      <c r="T577" s="202">
        <f>S577*H577</f>
        <v>0</v>
      </c>
      <c r="AR577" s="24" t="s">
        <v>162</v>
      </c>
      <c r="AT577" s="24" t="s">
        <v>157</v>
      </c>
      <c r="AU577" s="24" t="s">
        <v>163</v>
      </c>
      <c r="AY577" s="24" t="s">
        <v>153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24" t="s">
        <v>82</v>
      </c>
      <c r="BK577" s="203">
        <f>ROUND(I577*H577,2)</f>
        <v>0</v>
      </c>
      <c r="BL577" s="24" t="s">
        <v>162</v>
      </c>
      <c r="BM577" s="24" t="s">
        <v>771</v>
      </c>
    </row>
    <row r="578" spans="2:65" s="11" customFormat="1" ht="13.5">
      <c r="B578" s="204"/>
      <c r="C578" s="205"/>
      <c r="D578" s="206" t="s">
        <v>165</v>
      </c>
      <c r="E578" s="207" t="s">
        <v>30</v>
      </c>
      <c r="F578" s="208" t="s">
        <v>772</v>
      </c>
      <c r="G578" s="205"/>
      <c r="H578" s="207" t="s">
        <v>30</v>
      </c>
      <c r="I578" s="209"/>
      <c r="J578" s="205"/>
      <c r="K578" s="205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165</v>
      </c>
      <c r="AU578" s="214" t="s">
        <v>163</v>
      </c>
      <c r="AV578" s="11" t="s">
        <v>82</v>
      </c>
      <c r="AW578" s="11" t="s">
        <v>37</v>
      </c>
      <c r="AX578" s="11" t="s">
        <v>74</v>
      </c>
      <c r="AY578" s="214" t="s">
        <v>153</v>
      </c>
    </row>
    <row r="579" spans="2:65" s="12" customFormat="1" ht="13.5">
      <c r="B579" s="215"/>
      <c r="C579" s="216"/>
      <c r="D579" s="206" t="s">
        <v>165</v>
      </c>
      <c r="E579" s="217" t="s">
        <v>30</v>
      </c>
      <c r="F579" s="218" t="s">
        <v>773</v>
      </c>
      <c r="G579" s="216"/>
      <c r="H579" s="219">
        <v>2.8</v>
      </c>
      <c r="I579" s="220"/>
      <c r="J579" s="216"/>
      <c r="K579" s="216"/>
      <c r="L579" s="221"/>
      <c r="M579" s="222"/>
      <c r="N579" s="223"/>
      <c r="O579" s="223"/>
      <c r="P579" s="223"/>
      <c r="Q579" s="223"/>
      <c r="R579" s="223"/>
      <c r="S579" s="223"/>
      <c r="T579" s="224"/>
      <c r="AT579" s="225" t="s">
        <v>165</v>
      </c>
      <c r="AU579" s="225" t="s">
        <v>163</v>
      </c>
      <c r="AV579" s="12" t="s">
        <v>84</v>
      </c>
      <c r="AW579" s="12" t="s">
        <v>37</v>
      </c>
      <c r="AX579" s="12" t="s">
        <v>74</v>
      </c>
      <c r="AY579" s="225" t="s">
        <v>153</v>
      </c>
    </row>
    <row r="580" spans="2:65" s="11" customFormat="1" ht="13.5">
      <c r="B580" s="204"/>
      <c r="C580" s="205"/>
      <c r="D580" s="206" t="s">
        <v>165</v>
      </c>
      <c r="E580" s="207" t="s">
        <v>30</v>
      </c>
      <c r="F580" s="208" t="s">
        <v>718</v>
      </c>
      <c r="G580" s="205"/>
      <c r="H580" s="207" t="s">
        <v>30</v>
      </c>
      <c r="I580" s="209"/>
      <c r="J580" s="205"/>
      <c r="K580" s="205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165</v>
      </c>
      <c r="AU580" s="214" t="s">
        <v>163</v>
      </c>
      <c r="AV580" s="11" t="s">
        <v>82</v>
      </c>
      <c r="AW580" s="11" t="s">
        <v>37</v>
      </c>
      <c r="AX580" s="11" t="s">
        <v>74</v>
      </c>
      <c r="AY580" s="214" t="s">
        <v>153</v>
      </c>
    </row>
    <row r="581" spans="2:65" s="12" customFormat="1" ht="13.5">
      <c r="B581" s="215"/>
      <c r="C581" s="216"/>
      <c r="D581" s="206" t="s">
        <v>165</v>
      </c>
      <c r="E581" s="217" t="s">
        <v>30</v>
      </c>
      <c r="F581" s="218" t="s">
        <v>719</v>
      </c>
      <c r="G581" s="216"/>
      <c r="H581" s="219">
        <v>63.36</v>
      </c>
      <c r="I581" s="220"/>
      <c r="J581" s="216"/>
      <c r="K581" s="216"/>
      <c r="L581" s="221"/>
      <c r="M581" s="222"/>
      <c r="N581" s="223"/>
      <c r="O581" s="223"/>
      <c r="P581" s="223"/>
      <c r="Q581" s="223"/>
      <c r="R581" s="223"/>
      <c r="S581" s="223"/>
      <c r="T581" s="224"/>
      <c r="AT581" s="225" t="s">
        <v>165</v>
      </c>
      <c r="AU581" s="225" t="s">
        <v>163</v>
      </c>
      <c r="AV581" s="12" t="s">
        <v>84</v>
      </c>
      <c r="AW581" s="12" t="s">
        <v>37</v>
      </c>
      <c r="AX581" s="12" t="s">
        <v>74</v>
      </c>
      <c r="AY581" s="225" t="s">
        <v>153</v>
      </c>
    </row>
    <row r="582" spans="2:65" s="14" customFormat="1" ht="13.5">
      <c r="B582" s="237"/>
      <c r="C582" s="238"/>
      <c r="D582" s="206" t="s">
        <v>165</v>
      </c>
      <c r="E582" s="239" t="s">
        <v>30</v>
      </c>
      <c r="F582" s="240" t="s">
        <v>210</v>
      </c>
      <c r="G582" s="238"/>
      <c r="H582" s="241">
        <v>66.16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AT582" s="247" t="s">
        <v>165</v>
      </c>
      <c r="AU582" s="247" t="s">
        <v>163</v>
      </c>
      <c r="AV582" s="14" t="s">
        <v>162</v>
      </c>
      <c r="AW582" s="14" t="s">
        <v>37</v>
      </c>
      <c r="AX582" s="14" t="s">
        <v>82</v>
      </c>
      <c r="AY582" s="247" t="s">
        <v>153</v>
      </c>
    </row>
    <row r="583" spans="2:65" s="1" customFormat="1" ht="16.5" customHeight="1">
      <c r="B583" s="41"/>
      <c r="C583" s="192" t="s">
        <v>774</v>
      </c>
      <c r="D583" s="192" t="s">
        <v>157</v>
      </c>
      <c r="E583" s="193" t="s">
        <v>775</v>
      </c>
      <c r="F583" s="194" t="s">
        <v>776</v>
      </c>
      <c r="G583" s="195" t="s">
        <v>254</v>
      </c>
      <c r="H583" s="196">
        <v>38.091999999999999</v>
      </c>
      <c r="I583" s="197"/>
      <c r="J583" s="198">
        <f>ROUND(I583*H583,2)</f>
        <v>0</v>
      </c>
      <c r="K583" s="194" t="s">
        <v>161</v>
      </c>
      <c r="L583" s="61"/>
      <c r="M583" s="199" t="s">
        <v>30</v>
      </c>
      <c r="N583" s="200" t="s">
        <v>45</v>
      </c>
      <c r="O583" s="42"/>
      <c r="P583" s="201">
        <f>O583*H583</f>
        <v>0</v>
      </c>
      <c r="Q583" s="201">
        <v>0</v>
      </c>
      <c r="R583" s="201">
        <f>Q583*H583</f>
        <v>0</v>
      </c>
      <c r="S583" s="201">
        <v>0</v>
      </c>
      <c r="T583" s="202">
        <f>S583*H583</f>
        <v>0</v>
      </c>
      <c r="AR583" s="24" t="s">
        <v>162</v>
      </c>
      <c r="AT583" s="24" t="s">
        <v>157</v>
      </c>
      <c r="AU583" s="24" t="s">
        <v>163</v>
      </c>
      <c r="AY583" s="24" t="s">
        <v>153</v>
      </c>
      <c r="BE583" s="203">
        <f>IF(N583="základní",J583,0)</f>
        <v>0</v>
      </c>
      <c r="BF583" s="203">
        <f>IF(N583="snížená",J583,0)</f>
        <v>0</v>
      </c>
      <c r="BG583" s="203">
        <f>IF(N583="zákl. přenesená",J583,0)</f>
        <v>0</v>
      </c>
      <c r="BH583" s="203">
        <f>IF(N583="sníž. přenesená",J583,0)</f>
        <v>0</v>
      </c>
      <c r="BI583" s="203">
        <f>IF(N583="nulová",J583,0)</f>
        <v>0</v>
      </c>
      <c r="BJ583" s="24" t="s">
        <v>82</v>
      </c>
      <c r="BK583" s="203">
        <f>ROUND(I583*H583,2)</f>
        <v>0</v>
      </c>
      <c r="BL583" s="24" t="s">
        <v>162</v>
      </c>
      <c r="BM583" s="24" t="s">
        <v>777</v>
      </c>
    </row>
    <row r="584" spans="2:65" s="11" customFormat="1" ht="13.5">
      <c r="B584" s="204"/>
      <c r="C584" s="205"/>
      <c r="D584" s="206" t="s">
        <v>165</v>
      </c>
      <c r="E584" s="207" t="s">
        <v>30</v>
      </c>
      <c r="F584" s="208" t="s">
        <v>778</v>
      </c>
      <c r="G584" s="205"/>
      <c r="H584" s="207" t="s">
        <v>30</v>
      </c>
      <c r="I584" s="209"/>
      <c r="J584" s="205"/>
      <c r="K584" s="205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165</v>
      </c>
      <c r="AU584" s="214" t="s">
        <v>163</v>
      </c>
      <c r="AV584" s="11" t="s">
        <v>82</v>
      </c>
      <c r="AW584" s="11" t="s">
        <v>37</v>
      </c>
      <c r="AX584" s="11" t="s">
        <v>74</v>
      </c>
      <c r="AY584" s="214" t="s">
        <v>153</v>
      </c>
    </row>
    <row r="585" spans="2:65" s="12" customFormat="1" ht="13.5">
      <c r="B585" s="215"/>
      <c r="C585" s="216"/>
      <c r="D585" s="206" t="s">
        <v>165</v>
      </c>
      <c r="E585" s="217" t="s">
        <v>30</v>
      </c>
      <c r="F585" s="218" t="s">
        <v>754</v>
      </c>
      <c r="G585" s="216"/>
      <c r="H585" s="219">
        <v>156.03700000000001</v>
      </c>
      <c r="I585" s="220"/>
      <c r="J585" s="216"/>
      <c r="K585" s="216"/>
      <c r="L585" s="221"/>
      <c r="M585" s="222"/>
      <c r="N585" s="223"/>
      <c r="O585" s="223"/>
      <c r="P585" s="223"/>
      <c r="Q585" s="223"/>
      <c r="R585" s="223"/>
      <c r="S585" s="223"/>
      <c r="T585" s="224"/>
      <c r="AT585" s="225" t="s">
        <v>165</v>
      </c>
      <c r="AU585" s="225" t="s">
        <v>163</v>
      </c>
      <c r="AV585" s="12" t="s">
        <v>84</v>
      </c>
      <c r="AW585" s="12" t="s">
        <v>37</v>
      </c>
      <c r="AX585" s="12" t="s">
        <v>74</v>
      </c>
      <c r="AY585" s="225" t="s">
        <v>153</v>
      </c>
    </row>
    <row r="586" spans="2:65" s="11" customFormat="1" ht="13.5">
      <c r="B586" s="204"/>
      <c r="C586" s="205"/>
      <c r="D586" s="206" t="s">
        <v>165</v>
      </c>
      <c r="E586" s="207" t="s">
        <v>30</v>
      </c>
      <c r="F586" s="208" t="s">
        <v>755</v>
      </c>
      <c r="G586" s="205"/>
      <c r="H586" s="207" t="s">
        <v>30</v>
      </c>
      <c r="I586" s="209"/>
      <c r="J586" s="205"/>
      <c r="K586" s="205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165</v>
      </c>
      <c r="AU586" s="214" t="s">
        <v>163</v>
      </c>
      <c r="AV586" s="11" t="s">
        <v>82</v>
      </c>
      <c r="AW586" s="11" t="s">
        <v>37</v>
      </c>
      <c r="AX586" s="11" t="s">
        <v>74</v>
      </c>
      <c r="AY586" s="214" t="s">
        <v>153</v>
      </c>
    </row>
    <row r="587" spans="2:65" s="12" customFormat="1" ht="13.5">
      <c r="B587" s="215"/>
      <c r="C587" s="216"/>
      <c r="D587" s="206" t="s">
        <v>165</v>
      </c>
      <c r="E587" s="217" t="s">
        <v>30</v>
      </c>
      <c r="F587" s="218" t="s">
        <v>779</v>
      </c>
      <c r="G587" s="216"/>
      <c r="H587" s="219">
        <v>-117.94499999999999</v>
      </c>
      <c r="I587" s="220"/>
      <c r="J587" s="216"/>
      <c r="K587" s="216"/>
      <c r="L587" s="221"/>
      <c r="M587" s="222"/>
      <c r="N587" s="223"/>
      <c r="O587" s="223"/>
      <c r="P587" s="223"/>
      <c r="Q587" s="223"/>
      <c r="R587" s="223"/>
      <c r="S587" s="223"/>
      <c r="T587" s="224"/>
      <c r="AT587" s="225" t="s">
        <v>165</v>
      </c>
      <c r="AU587" s="225" t="s">
        <v>163</v>
      </c>
      <c r="AV587" s="12" t="s">
        <v>84</v>
      </c>
      <c r="AW587" s="12" t="s">
        <v>37</v>
      </c>
      <c r="AX587" s="12" t="s">
        <v>74</v>
      </c>
      <c r="AY587" s="225" t="s">
        <v>153</v>
      </c>
    </row>
    <row r="588" spans="2:65" s="14" customFormat="1" ht="13.5">
      <c r="B588" s="237"/>
      <c r="C588" s="238"/>
      <c r="D588" s="206" t="s">
        <v>165</v>
      </c>
      <c r="E588" s="239" t="s">
        <v>30</v>
      </c>
      <c r="F588" s="240" t="s">
        <v>210</v>
      </c>
      <c r="G588" s="238"/>
      <c r="H588" s="241">
        <v>38.091999999999999</v>
      </c>
      <c r="I588" s="242"/>
      <c r="J588" s="238"/>
      <c r="K588" s="238"/>
      <c r="L588" s="243"/>
      <c r="M588" s="244"/>
      <c r="N588" s="245"/>
      <c r="O588" s="245"/>
      <c r="P588" s="245"/>
      <c r="Q588" s="245"/>
      <c r="R588" s="245"/>
      <c r="S588" s="245"/>
      <c r="T588" s="246"/>
      <c r="AT588" s="247" t="s">
        <v>165</v>
      </c>
      <c r="AU588" s="247" t="s">
        <v>163</v>
      </c>
      <c r="AV588" s="14" t="s">
        <v>162</v>
      </c>
      <c r="AW588" s="14" t="s">
        <v>37</v>
      </c>
      <c r="AX588" s="14" t="s">
        <v>82</v>
      </c>
      <c r="AY588" s="247" t="s">
        <v>153</v>
      </c>
    </row>
    <row r="589" spans="2:65" s="10" customFormat="1" ht="22.35" customHeight="1">
      <c r="B589" s="176"/>
      <c r="C589" s="177"/>
      <c r="D589" s="178" t="s">
        <v>73</v>
      </c>
      <c r="E589" s="190" t="s">
        <v>780</v>
      </c>
      <c r="F589" s="190" t="s">
        <v>781</v>
      </c>
      <c r="G589" s="177"/>
      <c r="H589" s="177"/>
      <c r="I589" s="180"/>
      <c r="J589" s="191">
        <f>BK589</f>
        <v>0</v>
      </c>
      <c r="K589" s="177"/>
      <c r="L589" s="182"/>
      <c r="M589" s="183"/>
      <c r="N589" s="184"/>
      <c r="O589" s="184"/>
      <c r="P589" s="185">
        <f>P590</f>
        <v>0</v>
      </c>
      <c r="Q589" s="184"/>
      <c r="R589" s="185">
        <f>R590</f>
        <v>0</v>
      </c>
      <c r="S589" s="184"/>
      <c r="T589" s="186">
        <f>T590</f>
        <v>0</v>
      </c>
      <c r="AR589" s="187" t="s">
        <v>82</v>
      </c>
      <c r="AT589" s="188" t="s">
        <v>73</v>
      </c>
      <c r="AU589" s="188" t="s">
        <v>84</v>
      </c>
      <c r="AY589" s="187" t="s">
        <v>153</v>
      </c>
      <c r="BK589" s="189">
        <f>BK590</f>
        <v>0</v>
      </c>
    </row>
    <row r="590" spans="2:65" s="1" customFormat="1" ht="25.5" customHeight="1">
      <c r="B590" s="41"/>
      <c r="C590" s="192" t="s">
        <v>782</v>
      </c>
      <c r="D590" s="192" t="s">
        <v>157</v>
      </c>
      <c r="E590" s="193" t="s">
        <v>783</v>
      </c>
      <c r="F590" s="194" t="s">
        <v>784</v>
      </c>
      <c r="G590" s="195" t="s">
        <v>254</v>
      </c>
      <c r="H590" s="196">
        <v>198.37799999999999</v>
      </c>
      <c r="I590" s="197"/>
      <c r="J590" s="198">
        <f>ROUND(I590*H590,2)</f>
        <v>0</v>
      </c>
      <c r="K590" s="194" t="s">
        <v>161</v>
      </c>
      <c r="L590" s="61"/>
      <c r="M590" s="199" t="s">
        <v>30</v>
      </c>
      <c r="N590" s="200" t="s">
        <v>45</v>
      </c>
      <c r="O590" s="42"/>
      <c r="P590" s="201">
        <f>O590*H590</f>
        <v>0</v>
      </c>
      <c r="Q590" s="201">
        <v>0</v>
      </c>
      <c r="R590" s="201">
        <f>Q590*H590</f>
        <v>0</v>
      </c>
      <c r="S590" s="201">
        <v>0</v>
      </c>
      <c r="T590" s="202">
        <f>S590*H590</f>
        <v>0</v>
      </c>
      <c r="AR590" s="24" t="s">
        <v>162</v>
      </c>
      <c r="AT590" s="24" t="s">
        <v>157</v>
      </c>
      <c r="AU590" s="24" t="s">
        <v>163</v>
      </c>
      <c r="AY590" s="24" t="s">
        <v>153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82</v>
      </c>
      <c r="BK590" s="203">
        <f>ROUND(I590*H590,2)</f>
        <v>0</v>
      </c>
      <c r="BL590" s="24" t="s">
        <v>162</v>
      </c>
      <c r="BM590" s="24" t="s">
        <v>785</v>
      </c>
    </row>
    <row r="591" spans="2:65" s="10" customFormat="1" ht="29.85" customHeight="1">
      <c r="B591" s="176"/>
      <c r="C591" s="177"/>
      <c r="D591" s="178" t="s">
        <v>73</v>
      </c>
      <c r="E591" s="190" t="s">
        <v>786</v>
      </c>
      <c r="F591" s="190" t="s">
        <v>787</v>
      </c>
      <c r="G591" s="177"/>
      <c r="H591" s="177"/>
      <c r="I591" s="180"/>
      <c r="J591" s="191">
        <f>BK591</f>
        <v>0</v>
      </c>
      <c r="K591" s="177"/>
      <c r="L591" s="182"/>
      <c r="M591" s="183"/>
      <c r="N591" s="184"/>
      <c r="O591" s="184"/>
      <c r="P591" s="185">
        <f>P592+P649+P661+P667</f>
        <v>0</v>
      </c>
      <c r="Q591" s="184"/>
      <c r="R591" s="185">
        <f>R592+R649+R661+R667</f>
        <v>1.0379420000000001</v>
      </c>
      <c r="S591" s="184"/>
      <c r="T591" s="186">
        <f>T592+T649+T661+T667</f>
        <v>0.85326000000000002</v>
      </c>
      <c r="AR591" s="187" t="s">
        <v>84</v>
      </c>
      <c r="AT591" s="188" t="s">
        <v>73</v>
      </c>
      <c r="AU591" s="188" t="s">
        <v>82</v>
      </c>
      <c r="AY591" s="187" t="s">
        <v>153</v>
      </c>
      <c r="BK591" s="189">
        <f>BK592+BK649+BK661+BK667</f>
        <v>0</v>
      </c>
    </row>
    <row r="592" spans="2:65" s="10" customFormat="1" ht="14.85" customHeight="1">
      <c r="B592" s="176"/>
      <c r="C592" s="177"/>
      <c r="D592" s="178" t="s">
        <v>73</v>
      </c>
      <c r="E592" s="190" t="s">
        <v>788</v>
      </c>
      <c r="F592" s="190" t="s">
        <v>789</v>
      </c>
      <c r="G592" s="177"/>
      <c r="H592" s="177"/>
      <c r="I592" s="180"/>
      <c r="J592" s="191">
        <f>BK592</f>
        <v>0</v>
      </c>
      <c r="K592" s="177"/>
      <c r="L592" s="182"/>
      <c r="M592" s="183"/>
      <c r="N592" s="184"/>
      <c r="O592" s="184"/>
      <c r="P592" s="185">
        <f>SUM(P593:P648)</f>
        <v>0</v>
      </c>
      <c r="Q592" s="184"/>
      <c r="R592" s="185">
        <f>SUM(R593:R648)</f>
        <v>0.55664800000000003</v>
      </c>
      <c r="S592" s="184"/>
      <c r="T592" s="186">
        <f>SUM(T593:T648)</f>
        <v>0</v>
      </c>
      <c r="AR592" s="187" t="s">
        <v>84</v>
      </c>
      <c r="AT592" s="188" t="s">
        <v>73</v>
      </c>
      <c r="AU592" s="188" t="s">
        <v>84</v>
      </c>
      <c r="AY592" s="187" t="s">
        <v>153</v>
      </c>
      <c r="BK592" s="189">
        <f>SUM(BK593:BK648)</f>
        <v>0</v>
      </c>
    </row>
    <row r="593" spans="2:65" s="1" customFormat="1" ht="38.25" customHeight="1">
      <c r="B593" s="41"/>
      <c r="C593" s="192" t="s">
        <v>790</v>
      </c>
      <c r="D593" s="192" t="s">
        <v>157</v>
      </c>
      <c r="E593" s="193" t="s">
        <v>791</v>
      </c>
      <c r="F593" s="194" t="s">
        <v>792</v>
      </c>
      <c r="G593" s="195" t="s">
        <v>205</v>
      </c>
      <c r="H593" s="196">
        <v>164</v>
      </c>
      <c r="I593" s="197"/>
      <c r="J593" s="198">
        <f>ROUND(I593*H593,2)</f>
        <v>0</v>
      </c>
      <c r="K593" s="194" t="s">
        <v>30</v>
      </c>
      <c r="L593" s="61"/>
      <c r="M593" s="199" t="s">
        <v>30</v>
      </c>
      <c r="N593" s="200" t="s">
        <v>45</v>
      </c>
      <c r="O593" s="42"/>
      <c r="P593" s="201">
        <f>O593*H593</f>
        <v>0</v>
      </c>
      <c r="Q593" s="201">
        <v>3.0000000000000001E-3</v>
      </c>
      <c r="R593" s="201">
        <f>Q593*H593</f>
        <v>0.49199999999999999</v>
      </c>
      <c r="S593" s="201">
        <v>0</v>
      </c>
      <c r="T593" s="202">
        <f>S593*H593</f>
        <v>0</v>
      </c>
      <c r="AR593" s="24" t="s">
        <v>270</v>
      </c>
      <c r="AT593" s="24" t="s">
        <v>157</v>
      </c>
      <c r="AU593" s="24" t="s">
        <v>163</v>
      </c>
      <c r="AY593" s="24" t="s">
        <v>153</v>
      </c>
      <c r="BE593" s="203">
        <f>IF(N593="základní",J593,0)</f>
        <v>0</v>
      </c>
      <c r="BF593" s="203">
        <f>IF(N593="snížená",J593,0)</f>
        <v>0</v>
      </c>
      <c r="BG593" s="203">
        <f>IF(N593="zákl. přenesená",J593,0)</f>
        <v>0</v>
      </c>
      <c r="BH593" s="203">
        <f>IF(N593="sníž. přenesená",J593,0)</f>
        <v>0</v>
      </c>
      <c r="BI593" s="203">
        <f>IF(N593="nulová",J593,0)</f>
        <v>0</v>
      </c>
      <c r="BJ593" s="24" t="s">
        <v>82</v>
      </c>
      <c r="BK593" s="203">
        <f>ROUND(I593*H593,2)</f>
        <v>0</v>
      </c>
      <c r="BL593" s="24" t="s">
        <v>270</v>
      </c>
      <c r="BM593" s="24" t="s">
        <v>793</v>
      </c>
    </row>
    <row r="594" spans="2:65" s="11" customFormat="1" ht="13.5">
      <c r="B594" s="204"/>
      <c r="C594" s="205"/>
      <c r="D594" s="206" t="s">
        <v>165</v>
      </c>
      <c r="E594" s="207" t="s">
        <v>30</v>
      </c>
      <c r="F594" s="208" t="s">
        <v>438</v>
      </c>
      <c r="G594" s="205"/>
      <c r="H594" s="207" t="s">
        <v>30</v>
      </c>
      <c r="I594" s="209"/>
      <c r="J594" s="205"/>
      <c r="K594" s="205"/>
      <c r="L594" s="210"/>
      <c r="M594" s="211"/>
      <c r="N594" s="212"/>
      <c r="O594" s="212"/>
      <c r="P594" s="212"/>
      <c r="Q594" s="212"/>
      <c r="R594" s="212"/>
      <c r="S594" s="212"/>
      <c r="T594" s="213"/>
      <c r="AT594" s="214" t="s">
        <v>165</v>
      </c>
      <c r="AU594" s="214" t="s">
        <v>163</v>
      </c>
      <c r="AV594" s="11" t="s">
        <v>82</v>
      </c>
      <c r="AW594" s="11" t="s">
        <v>37</v>
      </c>
      <c r="AX594" s="11" t="s">
        <v>74</v>
      </c>
      <c r="AY594" s="214" t="s">
        <v>153</v>
      </c>
    </row>
    <row r="595" spans="2:65" s="11" customFormat="1" ht="13.5">
      <c r="B595" s="204"/>
      <c r="C595" s="205"/>
      <c r="D595" s="206" t="s">
        <v>165</v>
      </c>
      <c r="E595" s="207" t="s">
        <v>30</v>
      </c>
      <c r="F595" s="208" t="s">
        <v>439</v>
      </c>
      <c r="G595" s="205"/>
      <c r="H595" s="207" t="s">
        <v>30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165</v>
      </c>
      <c r="AU595" s="214" t="s">
        <v>163</v>
      </c>
      <c r="AV595" s="11" t="s">
        <v>82</v>
      </c>
      <c r="AW595" s="11" t="s">
        <v>37</v>
      </c>
      <c r="AX595" s="11" t="s">
        <v>74</v>
      </c>
      <c r="AY595" s="214" t="s">
        <v>153</v>
      </c>
    </row>
    <row r="596" spans="2:65" s="11" customFormat="1" ht="13.5">
      <c r="B596" s="204"/>
      <c r="C596" s="205"/>
      <c r="D596" s="206" t="s">
        <v>165</v>
      </c>
      <c r="E596" s="207" t="s">
        <v>30</v>
      </c>
      <c r="F596" s="208" t="s">
        <v>408</v>
      </c>
      <c r="G596" s="205"/>
      <c r="H596" s="207" t="s">
        <v>30</v>
      </c>
      <c r="I596" s="209"/>
      <c r="J596" s="205"/>
      <c r="K596" s="205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165</v>
      </c>
      <c r="AU596" s="214" t="s">
        <v>163</v>
      </c>
      <c r="AV596" s="11" t="s">
        <v>82</v>
      </c>
      <c r="AW596" s="11" t="s">
        <v>37</v>
      </c>
      <c r="AX596" s="11" t="s">
        <v>74</v>
      </c>
      <c r="AY596" s="214" t="s">
        <v>153</v>
      </c>
    </row>
    <row r="597" spans="2:65" s="12" customFormat="1" ht="13.5">
      <c r="B597" s="215"/>
      <c r="C597" s="216"/>
      <c r="D597" s="206" t="s">
        <v>165</v>
      </c>
      <c r="E597" s="217" t="s">
        <v>30</v>
      </c>
      <c r="F597" s="218" t="s">
        <v>794</v>
      </c>
      <c r="G597" s="216"/>
      <c r="H597" s="219">
        <v>24.805</v>
      </c>
      <c r="I597" s="220"/>
      <c r="J597" s="216"/>
      <c r="K597" s="216"/>
      <c r="L597" s="221"/>
      <c r="M597" s="222"/>
      <c r="N597" s="223"/>
      <c r="O597" s="223"/>
      <c r="P597" s="223"/>
      <c r="Q597" s="223"/>
      <c r="R597" s="223"/>
      <c r="S597" s="223"/>
      <c r="T597" s="224"/>
      <c r="AT597" s="225" t="s">
        <v>165</v>
      </c>
      <c r="AU597" s="225" t="s">
        <v>163</v>
      </c>
      <c r="AV597" s="12" t="s">
        <v>84</v>
      </c>
      <c r="AW597" s="12" t="s">
        <v>37</v>
      </c>
      <c r="AX597" s="12" t="s">
        <v>74</v>
      </c>
      <c r="AY597" s="225" t="s">
        <v>153</v>
      </c>
    </row>
    <row r="598" spans="2:65" s="12" customFormat="1" ht="13.5">
      <c r="B598" s="215"/>
      <c r="C598" s="216"/>
      <c r="D598" s="206" t="s">
        <v>165</v>
      </c>
      <c r="E598" s="217" t="s">
        <v>30</v>
      </c>
      <c r="F598" s="218" t="s">
        <v>441</v>
      </c>
      <c r="G598" s="216"/>
      <c r="H598" s="219">
        <v>10.38</v>
      </c>
      <c r="I598" s="220"/>
      <c r="J598" s="216"/>
      <c r="K598" s="216"/>
      <c r="L598" s="221"/>
      <c r="M598" s="222"/>
      <c r="N598" s="223"/>
      <c r="O598" s="223"/>
      <c r="P598" s="223"/>
      <c r="Q598" s="223"/>
      <c r="R598" s="223"/>
      <c r="S598" s="223"/>
      <c r="T598" s="224"/>
      <c r="AT598" s="225" t="s">
        <v>165</v>
      </c>
      <c r="AU598" s="225" t="s">
        <v>163</v>
      </c>
      <c r="AV598" s="12" t="s">
        <v>84</v>
      </c>
      <c r="AW598" s="12" t="s">
        <v>37</v>
      </c>
      <c r="AX598" s="12" t="s">
        <v>74</v>
      </c>
      <c r="AY598" s="225" t="s">
        <v>153</v>
      </c>
    </row>
    <row r="599" spans="2:65" s="12" customFormat="1" ht="13.5">
      <c r="B599" s="215"/>
      <c r="C599" s="216"/>
      <c r="D599" s="206" t="s">
        <v>165</v>
      </c>
      <c r="E599" s="217" t="s">
        <v>30</v>
      </c>
      <c r="F599" s="218" t="s">
        <v>795</v>
      </c>
      <c r="G599" s="216"/>
      <c r="H599" s="219">
        <v>1.8149999999999999</v>
      </c>
      <c r="I599" s="220"/>
      <c r="J599" s="216"/>
      <c r="K599" s="216"/>
      <c r="L599" s="221"/>
      <c r="M599" s="222"/>
      <c r="N599" s="223"/>
      <c r="O599" s="223"/>
      <c r="P599" s="223"/>
      <c r="Q599" s="223"/>
      <c r="R599" s="223"/>
      <c r="S599" s="223"/>
      <c r="T599" s="224"/>
      <c r="AT599" s="225" t="s">
        <v>165</v>
      </c>
      <c r="AU599" s="225" t="s">
        <v>163</v>
      </c>
      <c r="AV599" s="12" t="s">
        <v>84</v>
      </c>
      <c r="AW599" s="12" t="s">
        <v>37</v>
      </c>
      <c r="AX599" s="12" t="s">
        <v>74</v>
      </c>
      <c r="AY599" s="225" t="s">
        <v>153</v>
      </c>
    </row>
    <row r="600" spans="2:65" s="13" customFormat="1" ht="13.5">
      <c r="B600" s="226"/>
      <c r="C600" s="227"/>
      <c r="D600" s="206" t="s">
        <v>165</v>
      </c>
      <c r="E600" s="228" t="s">
        <v>30</v>
      </c>
      <c r="F600" s="229" t="s">
        <v>233</v>
      </c>
      <c r="G600" s="227"/>
      <c r="H600" s="230">
        <v>37</v>
      </c>
      <c r="I600" s="231"/>
      <c r="J600" s="227"/>
      <c r="K600" s="227"/>
      <c r="L600" s="232"/>
      <c r="M600" s="233"/>
      <c r="N600" s="234"/>
      <c r="O600" s="234"/>
      <c r="P600" s="234"/>
      <c r="Q600" s="234"/>
      <c r="R600" s="234"/>
      <c r="S600" s="234"/>
      <c r="T600" s="235"/>
      <c r="AT600" s="236" t="s">
        <v>165</v>
      </c>
      <c r="AU600" s="236" t="s">
        <v>163</v>
      </c>
      <c r="AV600" s="13" t="s">
        <v>163</v>
      </c>
      <c r="AW600" s="13" t="s">
        <v>37</v>
      </c>
      <c r="AX600" s="13" t="s">
        <v>74</v>
      </c>
      <c r="AY600" s="236" t="s">
        <v>153</v>
      </c>
    </row>
    <row r="601" spans="2:65" s="11" customFormat="1" ht="13.5">
      <c r="B601" s="204"/>
      <c r="C601" s="205"/>
      <c r="D601" s="206" t="s">
        <v>165</v>
      </c>
      <c r="E601" s="207" t="s">
        <v>30</v>
      </c>
      <c r="F601" s="208" t="s">
        <v>411</v>
      </c>
      <c r="G601" s="205"/>
      <c r="H601" s="207" t="s">
        <v>30</v>
      </c>
      <c r="I601" s="209"/>
      <c r="J601" s="205"/>
      <c r="K601" s="205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165</v>
      </c>
      <c r="AU601" s="214" t="s">
        <v>163</v>
      </c>
      <c r="AV601" s="11" t="s">
        <v>82</v>
      </c>
      <c r="AW601" s="11" t="s">
        <v>37</v>
      </c>
      <c r="AX601" s="11" t="s">
        <v>74</v>
      </c>
      <c r="AY601" s="214" t="s">
        <v>153</v>
      </c>
    </row>
    <row r="602" spans="2:65" s="12" customFormat="1" ht="13.5">
      <c r="B602" s="215"/>
      <c r="C602" s="216"/>
      <c r="D602" s="206" t="s">
        <v>165</v>
      </c>
      <c r="E602" s="217" t="s">
        <v>30</v>
      </c>
      <c r="F602" s="218" t="s">
        <v>443</v>
      </c>
      <c r="G602" s="216"/>
      <c r="H602" s="219">
        <v>7.43</v>
      </c>
      <c r="I602" s="220"/>
      <c r="J602" s="216"/>
      <c r="K602" s="216"/>
      <c r="L602" s="221"/>
      <c r="M602" s="222"/>
      <c r="N602" s="223"/>
      <c r="O602" s="223"/>
      <c r="P602" s="223"/>
      <c r="Q602" s="223"/>
      <c r="R602" s="223"/>
      <c r="S602" s="223"/>
      <c r="T602" s="224"/>
      <c r="AT602" s="225" t="s">
        <v>165</v>
      </c>
      <c r="AU602" s="225" t="s">
        <v>163</v>
      </c>
      <c r="AV602" s="12" t="s">
        <v>84</v>
      </c>
      <c r="AW602" s="12" t="s">
        <v>37</v>
      </c>
      <c r="AX602" s="12" t="s">
        <v>74</v>
      </c>
      <c r="AY602" s="225" t="s">
        <v>153</v>
      </c>
    </row>
    <row r="603" spans="2:65" s="12" customFormat="1" ht="13.5">
      <c r="B603" s="215"/>
      <c r="C603" s="216"/>
      <c r="D603" s="206" t="s">
        <v>165</v>
      </c>
      <c r="E603" s="217" t="s">
        <v>30</v>
      </c>
      <c r="F603" s="218" t="s">
        <v>444</v>
      </c>
      <c r="G603" s="216"/>
      <c r="H603" s="219">
        <v>11.52</v>
      </c>
      <c r="I603" s="220"/>
      <c r="J603" s="216"/>
      <c r="K603" s="216"/>
      <c r="L603" s="221"/>
      <c r="M603" s="222"/>
      <c r="N603" s="223"/>
      <c r="O603" s="223"/>
      <c r="P603" s="223"/>
      <c r="Q603" s="223"/>
      <c r="R603" s="223"/>
      <c r="S603" s="223"/>
      <c r="T603" s="224"/>
      <c r="AT603" s="225" t="s">
        <v>165</v>
      </c>
      <c r="AU603" s="225" t="s">
        <v>163</v>
      </c>
      <c r="AV603" s="12" t="s">
        <v>84</v>
      </c>
      <c r="AW603" s="12" t="s">
        <v>37</v>
      </c>
      <c r="AX603" s="12" t="s">
        <v>74</v>
      </c>
      <c r="AY603" s="225" t="s">
        <v>153</v>
      </c>
    </row>
    <row r="604" spans="2:65" s="12" customFormat="1" ht="13.5">
      <c r="B604" s="215"/>
      <c r="C604" s="216"/>
      <c r="D604" s="206" t="s">
        <v>165</v>
      </c>
      <c r="E604" s="217" t="s">
        <v>30</v>
      </c>
      <c r="F604" s="218" t="s">
        <v>445</v>
      </c>
      <c r="G604" s="216"/>
      <c r="H604" s="219">
        <v>2.0499999999999998</v>
      </c>
      <c r="I604" s="220"/>
      <c r="J604" s="216"/>
      <c r="K604" s="216"/>
      <c r="L604" s="221"/>
      <c r="M604" s="222"/>
      <c r="N604" s="223"/>
      <c r="O604" s="223"/>
      <c r="P604" s="223"/>
      <c r="Q604" s="223"/>
      <c r="R604" s="223"/>
      <c r="S604" s="223"/>
      <c r="T604" s="224"/>
      <c r="AT604" s="225" t="s">
        <v>165</v>
      </c>
      <c r="AU604" s="225" t="s">
        <v>163</v>
      </c>
      <c r="AV604" s="12" t="s">
        <v>84</v>
      </c>
      <c r="AW604" s="12" t="s">
        <v>37</v>
      </c>
      <c r="AX604" s="12" t="s">
        <v>74</v>
      </c>
      <c r="AY604" s="225" t="s">
        <v>153</v>
      </c>
    </row>
    <row r="605" spans="2:65" s="13" customFormat="1" ht="13.5">
      <c r="B605" s="226"/>
      <c r="C605" s="227"/>
      <c r="D605" s="206" t="s">
        <v>165</v>
      </c>
      <c r="E605" s="228" t="s">
        <v>30</v>
      </c>
      <c r="F605" s="229" t="s">
        <v>237</v>
      </c>
      <c r="G605" s="227"/>
      <c r="H605" s="230">
        <v>21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AT605" s="236" t="s">
        <v>165</v>
      </c>
      <c r="AU605" s="236" t="s">
        <v>163</v>
      </c>
      <c r="AV605" s="13" t="s">
        <v>163</v>
      </c>
      <c r="AW605" s="13" t="s">
        <v>37</v>
      </c>
      <c r="AX605" s="13" t="s">
        <v>74</v>
      </c>
      <c r="AY605" s="236" t="s">
        <v>153</v>
      </c>
    </row>
    <row r="606" spans="2:65" s="11" customFormat="1" ht="13.5">
      <c r="B606" s="204"/>
      <c r="C606" s="205"/>
      <c r="D606" s="206" t="s">
        <v>165</v>
      </c>
      <c r="E606" s="207" t="s">
        <v>30</v>
      </c>
      <c r="F606" s="208" t="s">
        <v>446</v>
      </c>
      <c r="G606" s="205"/>
      <c r="H606" s="207" t="s">
        <v>30</v>
      </c>
      <c r="I606" s="209"/>
      <c r="J606" s="205"/>
      <c r="K606" s="205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165</v>
      </c>
      <c r="AU606" s="214" t="s">
        <v>163</v>
      </c>
      <c r="AV606" s="11" t="s">
        <v>82</v>
      </c>
      <c r="AW606" s="11" t="s">
        <v>37</v>
      </c>
      <c r="AX606" s="11" t="s">
        <v>74</v>
      </c>
      <c r="AY606" s="214" t="s">
        <v>153</v>
      </c>
    </row>
    <row r="607" spans="2:65" s="12" customFormat="1" ht="13.5">
      <c r="B607" s="215"/>
      <c r="C607" s="216"/>
      <c r="D607" s="206" t="s">
        <v>165</v>
      </c>
      <c r="E607" s="217" t="s">
        <v>30</v>
      </c>
      <c r="F607" s="218" t="s">
        <v>796</v>
      </c>
      <c r="G607" s="216"/>
      <c r="H607" s="219">
        <v>85.5</v>
      </c>
      <c r="I607" s="220"/>
      <c r="J607" s="216"/>
      <c r="K607" s="216"/>
      <c r="L607" s="221"/>
      <c r="M607" s="222"/>
      <c r="N607" s="223"/>
      <c r="O607" s="223"/>
      <c r="P607" s="223"/>
      <c r="Q607" s="223"/>
      <c r="R607" s="223"/>
      <c r="S607" s="223"/>
      <c r="T607" s="224"/>
      <c r="AT607" s="225" t="s">
        <v>165</v>
      </c>
      <c r="AU607" s="225" t="s">
        <v>163</v>
      </c>
      <c r="AV607" s="12" t="s">
        <v>84</v>
      </c>
      <c r="AW607" s="12" t="s">
        <v>37</v>
      </c>
      <c r="AX607" s="12" t="s">
        <v>74</v>
      </c>
      <c r="AY607" s="225" t="s">
        <v>153</v>
      </c>
    </row>
    <row r="608" spans="2:65" s="12" customFormat="1" ht="13.5">
      <c r="B608" s="215"/>
      <c r="C608" s="216"/>
      <c r="D608" s="206" t="s">
        <v>165</v>
      </c>
      <c r="E608" s="217" t="s">
        <v>30</v>
      </c>
      <c r="F608" s="218" t="s">
        <v>797</v>
      </c>
      <c r="G608" s="216"/>
      <c r="H608" s="219">
        <v>3.5</v>
      </c>
      <c r="I608" s="220"/>
      <c r="J608" s="216"/>
      <c r="K608" s="216"/>
      <c r="L608" s="221"/>
      <c r="M608" s="222"/>
      <c r="N608" s="223"/>
      <c r="O608" s="223"/>
      <c r="P608" s="223"/>
      <c r="Q608" s="223"/>
      <c r="R608" s="223"/>
      <c r="S608" s="223"/>
      <c r="T608" s="224"/>
      <c r="AT608" s="225" t="s">
        <v>165</v>
      </c>
      <c r="AU608" s="225" t="s">
        <v>163</v>
      </c>
      <c r="AV608" s="12" t="s">
        <v>84</v>
      </c>
      <c r="AW608" s="12" t="s">
        <v>37</v>
      </c>
      <c r="AX608" s="12" t="s">
        <v>74</v>
      </c>
      <c r="AY608" s="225" t="s">
        <v>153</v>
      </c>
    </row>
    <row r="609" spans="2:65" s="13" customFormat="1" ht="13.5">
      <c r="B609" s="226"/>
      <c r="C609" s="227"/>
      <c r="D609" s="206" t="s">
        <v>165</v>
      </c>
      <c r="E609" s="228" t="s">
        <v>30</v>
      </c>
      <c r="F609" s="229" t="s">
        <v>449</v>
      </c>
      <c r="G609" s="227"/>
      <c r="H609" s="230">
        <v>89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AT609" s="236" t="s">
        <v>165</v>
      </c>
      <c r="AU609" s="236" t="s">
        <v>163</v>
      </c>
      <c r="AV609" s="13" t="s">
        <v>163</v>
      </c>
      <c r="AW609" s="13" t="s">
        <v>37</v>
      </c>
      <c r="AX609" s="13" t="s">
        <v>74</v>
      </c>
      <c r="AY609" s="236" t="s">
        <v>153</v>
      </c>
    </row>
    <row r="610" spans="2:65" s="11" customFormat="1" ht="13.5">
      <c r="B610" s="204"/>
      <c r="C610" s="205"/>
      <c r="D610" s="206" t="s">
        <v>165</v>
      </c>
      <c r="E610" s="207" t="s">
        <v>30</v>
      </c>
      <c r="F610" s="208" t="s">
        <v>450</v>
      </c>
      <c r="G610" s="205"/>
      <c r="H610" s="207" t="s">
        <v>30</v>
      </c>
      <c r="I610" s="209"/>
      <c r="J610" s="205"/>
      <c r="K610" s="205"/>
      <c r="L610" s="210"/>
      <c r="M610" s="211"/>
      <c r="N610" s="212"/>
      <c r="O610" s="212"/>
      <c r="P610" s="212"/>
      <c r="Q610" s="212"/>
      <c r="R610" s="212"/>
      <c r="S610" s="212"/>
      <c r="T610" s="213"/>
      <c r="AT610" s="214" t="s">
        <v>165</v>
      </c>
      <c r="AU610" s="214" t="s">
        <v>163</v>
      </c>
      <c r="AV610" s="11" t="s">
        <v>82</v>
      </c>
      <c r="AW610" s="11" t="s">
        <v>37</v>
      </c>
      <c r="AX610" s="11" t="s">
        <v>74</v>
      </c>
      <c r="AY610" s="214" t="s">
        <v>153</v>
      </c>
    </row>
    <row r="611" spans="2:65" s="12" customFormat="1" ht="13.5">
      <c r="B611" s="215"/>
      <c r="C611" s="216"/>
      <c r="D611" s="206" t="s">
        <v>165</v>
      </c>
      <c r="E611" s="217" t="s">
        <v>30</v>
      </c>
      <c r="F611" s="218" t="s">
        <v>798</v>
      </c>
      <c r="G611" s="216"/>
      <c r="H611" s="219">
        <v>15.75</v>
      </c>
      <c r="I611" s="220"/>
      <c r="J611" s="216"/>
      <c r="K611" s="216"/>
      <c r="L611" s="221"/>
      <c r="M611" s="222"/>
      <c r="N611" s="223"/>
      <c r="O611" s="223"/>
      <c r="P611" s="223"/>
      <c r="Q611" s="223"/>
      <c r="R611" s="223"/>
      <c r="S611" s="223"/>
      <c r="T611" s="224"/>
      <c r="AT611" s="225" t="s">
        <v>165</v>
      </c>
      <c r="AU611" s="225" t="s">
        <v>163</v>
      </c>
      <c r="AV611" s="12" t="s">
        <v>84</v>
      </c>
      <c r="AW611" s="12" t="s">
        <v>37</v>
      </c>
      <c r="AX611" s="12" t="s">
        <v>74</v>
      </c>
      <c r="AY611" s="225" t="s">
        <v>153</v>
      </c>
    </row>
    <row r="612" spans="2:65" s="12" customFormat="1" ht="13.5">
      <c r="B612" s="215"/>
      <c r="C612" s="216"/>
      <c r="D612" s="206" t="s">
        <v>165</v>
      </c>
      <c r="E612" s="217" t="s">
        <v>30</v>
      </c>
      <c r="F612" s="218" t="s">
        <v>799</v>
      </c>
      <c r="G612" s="216"/>
      <c r="H612" s="219">
        <v>1.25</v>
      </c>
      <c r="I612" s="220"/>
      <c r="J612" s="216"/>
      <c r="K612" s="216"/>
      <c r="L612" s="221"/>
      <c r="M612" s="222"/>
      <c r="N612" s="223"/>
      <c r="O612" s="223"/>
      <c r="P612" s="223"/>
      <c r="Q612" s="223"/>
      <c r="R612" s="223"/>
      <c r="S612" s="223"/>
      <c r="T612" s="224"/>
      <c r="AT612" s="225" t="s">
        <v>165</v>
      </c>
      <c r="AU612" s="225" t="s">
        <v>163</v>
      </c>
      <c r="AV612" s="12" t="s">
        <v>84</v>
      </c>
      <c r="AW612" s="12" t="s">
        <v>37</v>
      </c>
      <c r="AX612" s="12" t="s">
        <v>74</v>
      </c>
      <c r="AY612" s="225" t="s">
        <v>153</v>
      </c>
    </row>
    <row r="613" spans="2:65" s="13" customFormat="1" ht="13.5">
      <c r="B613" s="226"/>
      <c r="C613" s="227"/>
      <c r="D613" s="206" t="s">
        <v>165</v>
      </c>
      <c r="E613" s="228" t="s">
        <v>30</v>
      </c>
      <c r="F613" s="229" t="s">
        <v>453</v>
      </c>
      <c r="G613" s="227"/>
      <c r="H613" s="230">
        <v>17</v>
      </c>
      <c r="I613" s="231"/>
      <c r="J613" s="227"/>
      <c r="K613" s="227"/>
      <c r="L613" s="232"/>
      <c r="M613" s="233"/>
      <c r="N613" s="234"/>
      <c r="O613" s="234"/>
      <c r="P613" s="234"/>
      <c r="Q613" s="234"/>
      <c r="R613" s="234"/>
      <c r="S613" s="234"/>
      <c r="T613" s="235"/>
      <c r="AT613" s="236" t="s">
        <v>165</v>
      </c>
      <c r="AU613" s="236" t="s">
        <v>163</v>
      </c>
      <c r="AV613" s="13" t="s">
        <v>163</v>
      </c>
      <c r="AW613" s="13" t="s">
        <v>37</v>
      </c>
      <c r="AX613" s="13" t="s">
        <v>74</v>
      </c>
      <c r="AY613" s="236" t="s">
        <v>153</v>
      </c>
    </row>
    <row r="614" spans="2:65" s="14" customFormat="1" ht="13.5">
      <c r="B614" s="237"/>
      <c r="C614" s="238"/>
      <c r="D614" s="206" t="s">
        <v>165</v>
      </c>
      <c r="E614" s="239" t="s">
        <v>30</v>
      </c>
      <c r="F614" s="240" t="s">
        <v>210</v>
      </c>
      <c r="G614" s="238"/>
      <c r="H614" s="241">
        <v>164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AT614" s="247" t="s">
        <v>165</v>
      </c>
      <c r="AU614" s="247" t="s">
        <v>163</v>
      </c>
      <c r="AV614" s="14" t="s">
        <v>162</v>
      </c>
      <c r="AW614" s="14" t="s">
        <v>37</v>
      </c>
      <c r="AX614" s="14" t="s">
        <v>82</v>
      </c>
      <c r="AY614" s="247" t="s">
        <v>153</v>
      </c>
    </row>
    <row r="615" spans="2:65" s="1" customFormat="1" ht="25.5" customHeight="1">
      <c r="B615" s="41"/>
      <c r="C615" s="192" t="s">
        <v>800</v>
      </c>
      <c r="D615" s="192" t="s">
        <v>157</v>
      </c>
      <c r="E615" s="193" t="s">
        <v>801</v>
      </c>
      <c r="F615" s="194" t="s">
        <v>802</v>
      </c>
      <c r="G615" s="195" t="s">
        <v>205</v>
      </c>
      <c r="H615" s="196">
        <v>113</v>
      </c>
      <c r="I615" s="197"/>
      <c r="J615" s="198">
        <f>ROUND(I615*H615,2)</f>
        <v>0</v>
      </c>
      <c r="K615" s="194" t="s">
        <v>161</v>
      </c>
      <c r="L615" s="61"/>
      <c r="M615" s="199" t="s">
        <v>30</v>
      </c>
      <c r="N615" s="200" t="s">
        <v>45</v>
      </c>
      <c r="O615" s="42"/>
      <c r="P615" s="201">
        <f>O615*H615</f>
        <v>0</v>
      </c>
      <c r="Q615" s="201">
        <v>4.6000000000000001E-4</v>
      </c>
      <c r="R615" s="201">
        <f>Q615*H615</f>
        <v>5.1979999999999998E-2</v>
      </c>
      <c r="S615" s="201">
        <v>0</v>
      </c>
      <c r="T615" s="202">
        <f>S615*H615</f>
        <v>0</v>
      </c>
      <c r="AR615" s="24" t="s">
        <v>270</v>
      </c>
      <c r="AT615" s="24" t="s">
        <v>157</v>
      </c>
      <c r="AU615" s="24" t="s">
        <v>163</v>
      </c>
      <c r="AY615" s="24" t="s">
        <v>153</v>
      </c>
      <c r="BE615" s="203">
        <f>IF(N615="základní",J615,0)</f>
        <v>0</v>
      </c>
      <c r="BF615" s="203">
        <f>IF(N615="snížená",J615,0)</f>
        <v>0</v>
      </c>
      <c r="BG615" s="203">
        <f>IF(N615="zákl. přenesená",J615,0)</f>
        <v>0</v>
      </c>
      <c r="BH615" s="203">
        <f>IF(N615="sníž. přenesená",J615,0)</f>
        <v>0</v>
      </c>
      <c r="BI615" s="203">
        <f>IF(N615="nulová",J615,0)</f>
        <v>0</v>
      </c>
      <c r="BJ615" s="24" t="s">
        <v>82</v>
      </c>
      <c r="BK615" s="203">
        <f>ROUND(I615*H615,2)</f>
        <v>0</v>
      </c>
      <c r="BL615" s="24" t="s">
        <v>270</v>
      </c>
      <c r="BM615" s="24" t="s">
        <v>803</v>
      </c>
    </row>
    <row r="616" spans="2:65" s="11" customFormat="1" ht="13.5">
      <c r="B616" s="204"/>
      <c r="C616" s="205"/>
      <c r="D616" s="206" t="s">
        <v>165</v>
      </c>
      <c r="E616" s="207" t="s">
        <v>30</v>
      </c>
      <c r="F616" s="208" t="s">
        <v>408</v>
      </c>
      <c r="G616" s="205"/>
      <c r="H616" s="207" t="s">
        <v>30</v>
      </c>
      <c r="I616" s="209"/>
      <c r="J616" s="205"/>
      <c r="K616" s="205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165</v>
      </c>
      <c r="AU616" s="214" t="s">
        <v>163</v>
      </c>
      <c r="AV616" s="11" t="s">
        <v>82</v>
      </c>
      <c r="AW616" s="11" t="s">
        <v>37</v>
      </c>
      <c r="AX616" s="11" t="s">
        <v>74</v>
      </c>
      <c r="AY616" s="214" t="s">
        <v>153</v>
      </c>
    </row>
    <row r="617" spans="2:65" s="11" customFormat="1" ht="13.5">
      <c r="B617" s="204"/>
      <c r="C617" s="205"/>
      <c r="D617" s="206" t="s">
        <v>165</v>
      </c>
      <c r="E617" s="207" t="s">
        <v>30</v>
      </c>
      <c r="F617" s="208" t="s">
        <v>804</v>
      </c>
      <c r="G617" s="205"/>
      <c r="H617" s="207" t="s">
        <v>30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165</v>
      </c>
      <c r="AU617" s="214" t="s">
        <v>163</v>
      </c>
      <c r="AV617" s="11" t="s">
        <v>82</v>
      </c>
      <c r="AW617" s="11" t="s">
        <v>37</v>
      </c>
      <c r="AX617" s="11" t="s">
        <v>74</v>
      </c>
      <c r="AY617" s="214" t="s">
        <v>153</v>
      </c>
    </row>
    <row r="618" spans="2:65" s="12" customFormat="1" ht="13.5">
      <c r="B618" s="215"/>
      <c r="C618" s="216"/>
      <c r="D618" s="206" t="s">
        <v>165</v>
      </c>
      <c r="E618" s="217" t="s">
        <v>30</v>
      </c>
      <c r="F618" s="218" t="s">
        <v>805</v>
      </c>
      <c r="G618" s="216"/>
      <c r="H618" s="219">
        <v>37</v>
      </c>
      <c r="I618" s="220"/>
      <c r="J618" s="216"/>
      <c r="K618" s="216"/>
      <c r="L618" s="221"/>
      <c r="M618" s="222"/>
      <c r="N618" s="223"/>
      <c r="O618" s="223"/>
      <c r="P618" s="223"/>
      <c r="Q618" s="223"/>
      <c r="R618" s="223"/>
      <c r="S618" s="223"/>
      <c r="T618" s="224"/>
      <c r="AT618" s="225" t="s">
        <v>165</v>
      </c>
      <c r="AU618" s="225" t="s">
        <v>163</v>
      </c>
      <c r="AV618" s="12" t="s">
        <v>84</v>
      </c>
      <c r="AW618" s="12" t="s">
        <v>37</v>
      </c>
      <c r="AX618" s="12" t="s">
        <v>74</v>
      </c>
      <c r="AY618" s="225" t="s">
        <v>153</v>
      </c>
    </row>
    <row r="619" spans="2:65" s="11" customFormat="1" ht="13.5">
      <c r="B619" s="204"/>
      <c r="C619" s="205"/>
      <c r="D619" s="206" t="s">
        <v>165</v>
      </c>
      <c r="E619" s="207" t="s">
        <v>30</v>
      </c>
      <c r="F619" s="208" t="s">
        <v>446</v>
      </c>
      <c r="G619" s="205"/>
      <c r="H619" s="207" t="s">
        <v>30</v>
      </c>
      <c r="I619" s="209"/>
      <c r="J619" s="205"/>
      <c r="K619" s="205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165</v>
      </c>
      <c r="AU619" s="214" t="s">
        <v>163</v>
      </c>
      <c r="AV619" s="11" t="s">
        <v>82</v>
      </c>
      <c r="AW619" s="11" t="s">
        <v>37</v>
      </c>
      <c r="AX619" s="11" t="s">
        <v>74</v>
      </c>
      <c r="AY619" s="214" t="s">
        <v>153</v>
      </c>
    </row>
    <row r="620" spans="2:65" s="11" customFormat="1" ht="13.5">
      <c r="B620" s="204"/>
      <c r="C620" s="205"/>
      <c r="D620" s="206" t="s">
        <v>165</v>
      </c>
      <c r="E620" s="207" t="s">
        <v>30</v>
      </c>
      <c r="F620" s="208" t="s">
        <v>806</v>
      </c>
      <c r="G620" s="205"/>
      <c r="H620" s="207" t="s">
        <v>30</v>
      </c>
      <c r="I620" s="209"/>
      <c r="J620" s="205"/>
      <c r="K620" s="205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165</v>
      </c>
      <c r="AU620" s="214" t="s">
        <v>163</v>
      </c>
      <c r="AV620" s="11" t="s">
        <v>82</v>
      </c>
      <c r="AW620" s="11" t="s">
        <v>37</v>
      </c>
      <c r="AX620" s="11" t="s">
        <v>74</v>
      </c>
      <c r="AY620" s="214" t="s">
        <v>153</v>
      </c>
    </row>
    <row r="621" spans="2:65" s="12" customFormat="1" ht="13.5">
      <c r="B621" s="215"/>
      <c r="C621" s="216"/>
      <c r="D621" s="206" t="s">
        <v>165</v>
      </c>
      <c r="E621" s="217" t="s">
        <v>30</v>
      </c>
      <c r="F621" s="218" t="s">
        <v>807</v>
      </c>
      <c r="G621" s="216"/>
      <c r="H621" s="219">
        <v>76</v>
      </c>
      <c r="I621" s="220"/>
      <c r="J621" s="216"/>
      <c r="K621" s="216"/>
      <c r="L621" s="221"/>
      <c r="M621" s="222"/>
      <c r="N621" s="223"/>
      <c r="O621" s="223"/>
      <c r="P621" s="223"/>
      <c r="Q621" s="223"/>
      <c r="R621" s="223"/>
      <c r="S621" s="223"/>
      <c r="T621" s="224"/>
      <c r="AT621" s="225" t="s">
        <v>165</v>
      </c>
      <c r="AU621" s="225" t="s">
        <v>163</v>
      </c>
      <c r="AV621" s="12" t="s">
        <v>84</v>
      </c>
      <c r="AW621" s="12" t="s">
        <v>37</v>
      </c>
      <c r="AX621" s="12" t="s">
        <v>74</v>
      </c>
      <c r="AY621" s="225" t="s">
        <v>153</v>
      </c>
    </row>
    <row r="622" spans="2:65" s="14" customFormat="1" ht="13.5">
      <c r="B622" s="237"/>
      <c r="C622" s="238"/>
      <c r="D622" s="206" t="s">
        <v>165</v>
      </c>
      <c r="E622" s="239" t="s">
        <v>30</v>
      </c>
      <c r="F622" s="240" t="s">
        <v>210</v>
      </c>
      <c r="G622" s="238"/>
      <c r="H622" s="241">
        <v>113</v>
      </c>
      <c r="I622" s="242"/>
      <c r="J622" s="238"/>
      <c r="K622" s="238"/>
      <c r="L622" s="243"/>
      <c r="M622" s="244"/>
      <c r="N622" s="245"/>
      <c r="O622" s="245"/>
      <c r="P622" s="245"/>
      <c r="Q622" s="245"/>
      <c r="R622" s="245"/>
      <c r="S622" s="245"/>
      <c r="T622" s="246"/>
      <c r="AT622" s="247" t="s">
        <v>165</v>
      </c>
      <c r="AU622" s="247" t="s">
        <v>163</v>
      </c>
      <c r="AV622" s="14" t="s">
        <v>162</v>
      </c>
      <c r="AW622" s="14" t="s">
        <v>37</v>
      </c>
      <c r="AX622" s="14" t="s">
        <v>82</v>
      </c>
      <c r="AY622" s="247" t="s">
        <v>153</v>
      </c>
    </row>
    <row r="623" spans="2:65" s="11" customFormat="1" ht="13.5">
      <c r="B623" s="204"/>
      <c r="C623" s="205"/>
      <c r="D623" s="206" t="s">
        <v>165</v>
      </c>
      <c r="E623" s="207" t="s">
        <v>30</v>
      </c>
      <c r="F623" s="208" t="s">
        <v>808</v>
      </c>
      <c r="G623" s="205"/>
      <c r="H623" s="207" t="s">
        <v>30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165</v>
      </c>
      <c r="AU623" s="214" t="s">
        <v>163</v>
      </c>
      <c r="AV623" s="11" t="s">
        <v>82</v>
      </c>
      <c r="AW623" s="11" t="s">
        <v>37</v>
      </c>
      <c r="AX623" s="11" t="s">
        <v>74</v>
      </c>
      <c r="AY623" s="214" t="s">
        <v>153</v>
      </c>
    </row>
    <row r="624" spans="2:65" s="1" customFormat="1" ht="16.5" customHeight="1">
      <c r="B624" s="41"/>
      <c r="C624" s="192" t="s">
        <v>809</v>
      </c>
      <c r="D624" s="192" t="s">
        <v>157</v>
      </c>
      <c r="E624" s="193" t="s">
        <v>810</v>
      </c>
      <c r="F624" s="194" t="s">
        <v>811</v>
      </c>
      <c r="G624" s="195" t="s">
        <v>307</v>
      </c>
      <c r="H624" s="196">
        <v>117</v>
      </c>
      <c r="I624" s="197"/>
      <c r="J624" s="198">
        <f>ROUND(I624*H624,2)</f>
        <v>0</v>
      </c>
      <c r="K624" s="194" t="s">
        <v>161</v>
      </c>
      <c r="L624" s="61"/>
      <c r="M624" s="199" t="s">
        <v>30</v>
      </c>
      <c r="N624" s="200" t="s">
        <v>45</v>
      </c>
      <c r="O624" s="42"/>
      <c r="P624" s="201">
        <f>O624*H624</f>
        <v>0</v>
      </c>
      <c r="Q624" s="201">
        <v>1E-4</v>
      </c>
      <c r="R624" s="201">
        <f>Q624*H624</f>
        <v>1.17E-2</v>
      </c>
      <c r="S624" s="201">
        <v>0</v>
      </c>
      <c r="T624" s="202">
        <f>S624*H624</f>
        <v>0</v>
      </c>
      <c r="AR624" s="24" t="s">
        <v>270</v>
      </c>
      <c r="AT624" s="24" t="s">
        <v>157</v>
      </c>
      <c r="AU624" s="24" t="s">
        <v>163</v>
      </c>
      <c r="AY624" s="24" t="s">
        <v>153</v>
      </c>
      <c r="BE624" s="203">
        <f>IF(N624="základní",J624,0)</f>
        <v>0</v>
      </c>
      <c r="BF624" s="203">
        <f>IF(N624="snížená",J624,0)</f>
        <v>0</v>
      </c>
      <c r="BG624" s="203">
        <f>IF(N624="zákl. přenesená",J624,0)</f>
        <v>0</v>
      </c>
      <c r="BH624" s="203">
        <f>IF(N624="sníž. přenesená",J624,0)</f>
        <v>0</v>
      </c>
      <c r="BI624" s="203">
        <f>IF(N624="nulová",J624,0)</f>
        <v>0</v>
      </c>
      <c r="BJ624" s="24" t="s">
        <v>82</v>
      </c>
      <c r="BK624" s="203">
        <f>ROUND(I624*H624,2)</f>
        <v>0</v>
      </c>
      <c r="BL624" s="24" t="s">
        <v>270</v>
      </c>
      <c r="BM624" s="24" t="s">
        <v>812</v>
      </c>
    </row>
    <row r="625" spans="2:65" s="11" customFormat="1" ht="13.5">
      <c r="B625" s="204"/>
      <c r="C625" s="205"/>
      <c r="D625" s="206" t="s">
        <v>165</v>
      </c>
      <c r="E625" s="207" t="s">
        <v>30</v>
      </c>
      <c r="F625" s="208" t="s">
        <v>408</v>
      </c>
      <c r="G625" s="205"/>
      <c r="H625" s="207" t="s">
        <v>30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165</v>
      </c>
      <c r="AU625" s="214" t="s">
        <v>163</v>
      </c>
      <c r="AV625" s="11" t="s">
        <v>82</v>
      </c>
      <c r="AW625" s="11" t="s">
        <v>37</v>
      </c>
      <c r="AX625" s="11" t="s">
        <v>74</v>
      </c>
      <c r="AY625" s="214" t="s">
        <v>153</v>
      </c>
    </row>
    <row r="626" spans="2:65" s="12" customFormat="1" ht="13.5">
      <c r="B626" s="215"/>
      <c r="C626" s="216"/>
      <c r="D626" s="206" t="s">
        <v>165</v>
      </c>
      <c r="E626" s="217" t="s">
        <v>30</v>
      </c>
      <c r="F626" s="218" t="s">
        <v>813</v>
      </c>
      <c r="G626" s="216"/>
      <c r="H626" s="219">
        <v>67</v>
      </c>
      <c r="I626" s="220"/>
      <c r="J626" s="216"/>
      <c r="K626" s="216"/>
      <c r="L626" s="221"/>
      <c r="M626" s="222"/>
      <c r="N626" s="223"/>
      <c r="O626" s="223"/>
      <c r="P626" s="223"/>
      <c r="Q626" s="223"/>
      <c r="R626" s="223"/>
      <c r="S626" s="223"/>
      <c r="T626" s="224"/>
      <c r="AT626" s="225" t="s">
        <v>165</v>
      </c>
      <c r="AU626" s="225" t="s">
        <v>163</v>
      </c>
      <c r="AV626" s="12" t="s">
        <v>84</v>
      </c>
      <c r="AW626" s="12" t="s">
        <v>37</v>
      </c>
      <c r="AX626" s="12" t="s">
        <v>74</v>
      </c>
      <c r="AY626" s="225" t="s">
        <v>153</v>
      </c>
    </row>
    <row r="627" spans="2:65" s="11" customFormat="1" ht="13.5">
      <c r="B627" s="204"/>
      <c r="C627" s="205"/>
      <c r="D627" s="206" t="s">
        <v>165</v>
      </c>
      <c r="E627" s="207" t="s">
        <v>30</v>
      </c>
      <c r="F627" s="208" t="s">
        <v>446</v>
      </c>
      <c r="G627" s="205"/>
      <c r="H627" s="207" t="s">
        <v>30</v>
      </c>
      <c r="I627" s="209"/>
      <c r="J627" s="205"/>
      <c r="K627" s="205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165</v>
      </c>
      <c r="AU627" s="214" t="s">
        <v>163</v>
      </c>
      <c r="AV627" s="11" t="s">
        <v>82</v>
      </c>
      <c r="AW627" s="11" t="s">
        <v>37</v>
      </c>
      <c r="AX627" s="11" t="s">
        <v>74</v>
      </c>
      <c r="AY627" s="214" t="s">
        <v>153</v>
      </c>
    </row>
    <row r="628" spans="2:65" s="12" customFormat="1" ht="13.5">
      <c r="B628" s="215"/>
      <c r="C628" s="216"/>
      <c r="D628" s="206" t="s">
        <v>165</v>
      </c>
      <c r="E628" s="217" t="s">
        <v>30</v>
      </c>
      <c r="F628" s="218" t="s">
        <v>814</v>
      </c>
      <c r="G628" s="216"/>
      <c r="H628" s="219">
        <v>50</v>
      </c>
      <c r="I628" s="220"/>
      <c r="J628" s="216"/>
      <c r="K628" s="216"/>
      <c r="L628" s="221"/>
      <c r="M628" s="222"/>
      <c r="N628" s="223"/>
      <c r="O628" s="223"/>
      <c r="P628" s="223"/>
      <c r="Q628" s="223"/>
      <c r="R628" s="223"/>
      <c r="S628" s="223"/>
      <c r="T628" s="224"/>
      <c r="AT628" s="225" t="s">
        <v>165</v>
      </c>
      <c r="AU628" s="225" t="s">
        <v>163</v>
      </c>
      <c r="AV628" s="12" t="s">
        <v>84</v>
      </c>
      <c r="AW628" s="12" t="s">
        <v>37</v>
      </c>
      <c r="AX628" s="12" t="s">
        <v>74</v>
      </c>
      <c r="AY628" s="225" t="s">
        <v>153</v>
      </c>
    </row>
    <row r="629" spans="2:65" s="14" customFormat="1" ht="13.5">
      <c r="B629" s="237"/>
      <c r="C629" s="238"/>
      <c r="D629" s="206" t="s">
        <v>165</v>
      </c>
      <c r="E629" s="239" t="s">
        <v>30</v>
      </c>
      <c r="F629" s="240" t="s">
        <v>210</v>
      </c>
      <c r="G629" s="238"/>
      <c r="H629" s="241">
        <v>117</v>
      </c>
      <c r="I629" s="242"/>
      <c r="J629" s="238"/>
      <c r="K629" s="238"/>
      <c r="L629" s="243"/>
      <c r="M629" s="244"/>
      <c r="N629" s="245"/>
      <c r="O629" s="245"/>
      <c r="P629" s="245"/>
      <c r="Q629" s="245"/>
      <c r="R629" s="245"/>
      <c r="S629" s="245"/>
      <c r="T629" s="246"/>
      <c r="AT629" s="247" t="s">
        <v>165</v>
      </c>
      <c r="AU629" s="247" t="s">
        <v>163</v>
      </c>
      <c r="AV629" s="14" t="s">
        <v>162</v>
      </c>
      <c r="AW629" s="14" t="s">
        <v>37</v>
      </c>
      <c r="AX629" s="14" t="s">
        <v>82</v>
      </c>
      <c r="AY629" s="247" t="s">
        <v>153</v>
      </c>
    </row>
    <row r="630" spans="2:65" s="1" customFormat="1" ht="25.5" customHeight="1">
      <c r="B630" s="41"/>
      <c r="C630" s="248" t="s">
        <v>526</v>
      </c>
      <c r="D630" s="248" t="s">
        <v>332</v>
      </c>
      <c r="E630" s="249" t="s">
        <v>815</v>
      </c>
      <c r="F630" s="250" t="s">
        <v>816</v>
      </c>
      <c r="G630" s="251" t="s">
        <v>328</v>
      </c>
      <c r="H630" s="252">
        <v>387</v>
      </c>
      <c r="I630" s="253"/>
      <c r="J630" s="254">
        <f>ROUND(I630*H630,2)</f>
        <v>0</v>
      </c>
      <c r="K630" s="250" t="s">
        <v>30</v>
      </c>
      <c r="L630" s="255"/>
      <c r="M630" s="256" t="s">
        <v>30</v>
      </c>
      <c r="N630" s="257" t="s">
        <v>45</v>
      </c>
      <c r="O630" s="42"/>
      <c r="P630" s="201">
        <f>O630*H630</f>
        <v>0</v>
      </c>
      <c r="Q630" s="201">
        <v>0</v>
      </c>
      <c r="R630" s="201">
        <f>Q630*H630</f>
        <v>0</v>
      </c>
      <c r="S630" s="201">
        <v>0</v>
      </c>
      <c r="T630" s="202">
        <f>S630*H630</f>
        <v>0</v>
      </c>
      <c r="AR630" s="24" t="s">
        <v>391</v>
      </c>
      <c r="AT630" s="24" t="s">
        <v>332</v>
      </c>
      <c r="AU630" s="24" t="s">
        <v>163</v>
      </c>
      <c r="AY630" s="24" t="s">
        <v>153</v>
      </c>
      <c r="BE630" s="203">
        <f>IF(N630="základní",J630,0)</f>
        <v>0</v>
      </c>
      <c r="BF630" s="203">
        <f>IF(N630="snížená",J630,0)</f>
        <v>0</v>
      </c>
      <c r="BG630" s="203">
        <f>IF(N630="zákl. přenesená",J630,0)</f>
        <v>0</v>
      </c>
      <c r="BH630" s="203">
        <f>IF(N630="sníž. přenesená",J630,0)</f>
        <v>0</v>
      </c>
      <c r="BI630" s="203">
        <f>IF(N630="nulová",J630,0)</f>
        <v>0</v>
      </c>
      <c r="BJ630" s="24" t="s">
        <v>82</v>
      </c>
      <c r="BK630" s="203">
        <f>ROUND(I630*H630,2)</f>
        <v>0</v>
      </c>
      <c r="BL630" s="24" t="s">
        <v>270</v>
      </c>
      <c r="BM630" s="24" t="s">
        <v>817</v>
      </c>
    </row>
    <row r="631" spans="2:65" s="11" customFormat="1" ht="13.5">
      <c r="B631" s="204"/>
      <c r="C631" s="205"/>
      <c r="D631" s="206" t="s">
        <v>165</v>
      </c>
      <c r="E631" s="207" t="s">
        <v>30</v>
      </c>
      <c r="F631" s="208" t="s">
        <v>818</v>
      </c>
      <c r="G631" s="205"/>
      <c r="H631" s="207" t="s">
        <v>30</v>
      </c>
      <c r="I631" s="209"/>
      <c r="J631" s="205"/>
      <c r="K631" s="205"/>
      <c r="L631" s="210"/>
      <c r="M631" s="211"/>
      <c r="N631" s="212"/>
      <c r="O631" s="212"/>
      <c r="P631" s="212"/>
      <c r="Q631" s="212"/>
      <c r="R631" s="212"/>
      <c r="S631" s="212"/>
      <c r="T631" s="213"/>
      <c r="AT631" s="214" t="s">
        <v>165</v>
      </c>
      <c r="AU631" s="214" t="s">
        <v>163</v>
      </c>
      <c r="AV631" s="11" t="s">
        <v>82</v>
      </c>
      <c r="AW631" s="11" t="s">
        <v>37</v>
      </c>
      <c r="AX631" s="11" t="s">
        <v>74</v>
      </c>
      <c r="AY631" s="214" t="s">
        <v>153</v>
      </c>
    </row>
    <row r="632" spans="2:65" s="12" customFormat="1" ht="13.5">
      <c r="B632" s="215"/>
      <c r="C632" s="216"/>
      <c r="D632" s="206" t="s">
        <v>165</v>
      </c>
      <c r="E632" s="217" t="s">
        <v>30</v>
      </c>
      <c r="F632" s="218" t="s">
        <v>819</v>
      </c>
      <c r="G632" s="216"/>
      <c r="H632" s="219">
        <v>387</v>
      </c>
      <c r="I632" s="220"/>
      <c r="J632" s="216"/>
      <c r="K632" s="216"/>
      <c r="L632" s="221"/>
      <c r="M632" s="222"/>
      <c r="N632" s="223"/>
      <c r="O632" s="223"/>
      <c r="P632" s="223"/>
      <c r="Q632" s="223"/>
      <c r="R632" s="223"/>
      <c r="S632" s="223"/>
      <c r="T632" s="224"/>
      <c r="AT632" s="225" t="s">
        <v>165</v>
      </c>
      <c r="AU632" s="225" t="s">
        <v>163</v>
      </c>
      <c r="AV632" s="12" t="s">
        <v>84</v>
      </c>
      <c r="AW632" s="12" t="s">
        <v>37</v>
      </c>
      <c r="AX632" s="12" t="s">
        <v>82</v>
      </c>
      <c r="AY632" s="225" t="s">
        <v>153</v>
      </c>
    </row>
    <row r="633" spans="2:65" s="1" customFormat="1" ht="38.25" customHeight="1">
      <c r="B633" s="41"/>
      <c r="C633" s="248" t="s">
        <v>820</v>
      </c>
      <c r="D633" s="248" t="s">
        <v>332</v>
      </c>
      <c r="E633" s="249" t="s">
        <v>821</v>
      </c>
      <c r="F633" s="250" t="s">
        <v>822</v>
      </c>
      <c r="G633" s="251" t="s">
        <v>328</v>
      </c>
      <c r="H633" s="252">
        <v>387</v>
      </c>
      <c r="I633" s="253"/>
      <c r="J633" s="254">
        <f>ROUND(I633*H633,2)</f>
        <v>0</v>
      </c>
      <c r="K633" s="250" t="s">
        <v>30</v>
      </c>
      <c r="L633" s="255"/>
      <c r="M633" s="256" t="s">
        <v>30</v>
      </c>
      <c r="N633" s="257" t="s">
        <v>45</v>
      </c>
      <c r="O633" s="42"/>
      <c r="P633" s="201">
        <f>O633*H633</f>
        <v>0</v>
      </c>
      <c r="Q633" s="201">
        <v>0</v>
      </c>
      <c r="R633" s="201">
        <f>Q633*H633</f>
        <v>0</v>
      </c>
      <c r="S633" s="201">
        <v>0</v>
      </c>
      <c r="T633" s="202">
        <f>S633*H633</f>
        <v>0</v>
      </c>
      <c r="AR633" s="24" t="s">
        <v>391</v>
      </c>
      <c r="AT633" s="24" t="s">
        <v>332</v>
      </c>
      <c r="AU633" s="24" t="s">
        <v>163</v>
      </c>
      <c r="AY633" s="24" t="s">
        <v>153</v>
      </c>
      <c r="BE633" s="203">
        <f>IF(N633="základní",J633,0)</f>
        <v>0</v>
      </c>
      <c r="BF633" s="203">
        <f>IF(N633="snížená",J633,0)</f>
        <v>0</v>
      </c>
      <c r="BG633" s="203">
        <f>IF(N633="zákl. přenesená",J633,0)</f>
        <v>0</v>
      </c>
      <c r="BH633" s="203">
        <f>IF(N633="sníž. přenesená",J633,0)</f>
        <v>0</v>
      </c>
      <c r="BI633" s="203">
        <f>IF(N633="nulová",J633,0)</f>
        <v>0</v>
      </c>
      <c r="BJ633" s="24" t="s">
        <v>82</v>
      </c>
      <c r="BK633" s="203">
        <f>ROUND(I633*H633,2)</f>
        <v>0</v>
      </c>
      <c r="BL633" s="24" t="s">
        <v>270</v>
      </c>
      <c r="BM633" s="24" t="s">
        <v>823</v>
      </c>
    </row>
    <row r="634" spans="2:65" s="1" customFormat="1" ht="16.5" customHeight="1">
      <c r="B634" s="41"/>
      <c r="C634" s="192" t="s">
        <v>824</v>
      </c>
      <c r="D634" s="192" t="s">
        <v>157</v>
      </c>
      <c r="E634" s="193" t="s">
        <v>825</v>
      </c>
      <c r="F634" s="194" t="s">
        <v>826</v>
      </c>
      <c r="G634" s="195" t="s">
        <v>328</v>
      </c>
      <c r="H634" s="196">
        <v>774</v>
      </c>
      <c r="I634" s="197"/>
      <c r="J634" s="198">
        <f>ROUND(I634*H634,2)</f>
        <v>0</v>
      </c>
      <c r="K634" s="194" t="s">
        <v>30</v>
      </c>
      <c r="L634" s="61"/>
      <c r="M634" s="199" t="s">
        <v>30</v>
      </c>
      <c r="N634" s="200" t="s">
        <v>45</v>
      </c>
      <c r="O634" s="42"/>
      <c r="P634" s="201">
        <f>O634*H634</f>
        <v>0</v>
      </c>
      <c r="Q634" s="201">
        <v>0</v>
      </c>
      <c r="R634" s="201">
        <f>Q634*H634</f>
        <v>0</v>
      </c>
      <c r="S634" s="201">
        <v>0</v>
      </c>
      <c r="T634" s="202">
        <f>S634*H634</f>
        <v>0</v>
      </c>
      <c r="AR634" s="24" t="s">
        <v>270</v>
      </c>
      <c r="AT634" s="24" t="s">
        <v>157</v>
      </c>
      <c r="AU634" s="24" t="s">
        <v>163</v>
      </c>
      <c r="AY634" s="24" t="s">
        <v>153</v>
      </c>
      <c r="BE634" s="203">
        <f>IF(N634="základní",J634,0)</f>
        <v>0</v>
      </c>
      <c r="BF634" s="203">
        <f>IF(N634="snížená",J634,0)</f>
        <v>0</v>
      </c>
      <c r="BG634" s="203">
        <f>IF(N634="zákl. přenesená",J634,0)</f>
        <v>0</v>
      </c>
      <c r="BH634" s="203">
        <f>IF(N634="sníž. přenesená",J634,0)</f>
        <v>0</v>
      </c>
      <c r="BI634" s="203">
        <f>IF(N634="nulová",J634,0)</f>
        <v>0</v>
      </c>
      <c r="BJ634" s="24" t="s">
        <v>82</v>
      </c>
      <c r="BK634" s="203">
        <f>ROUND(I634*H634,2)</f>
        <v>0</v>
      </c>
      <c r="BL634" s="24" t="s">
        <v>270</v>
      </c>
      <c r="BM634" s="24" t="s">
        <v>827</v>
      </c>
    </row>
    <row r="635" spans="2:65" s="1" customFormat="1" ht="25.5" customHeight="1">
      <c r="B635" s="41"/>
      <c r="C635" s="192" t="s">
        <v>828</v>
      </c>
      <c r="D635" s="192" t="s">
        <v>157</v>
      </c>
      <c r="E635" s="193" t="s">
        <v>829</v>
      </c>
      <c r="F635" s="194" t="s">
        <v>830</v>
      </c>
      <c r="G635" s="195" t="s">
        <v>307</v>
      </c>
      <c r="H635" s="196">
        <v>6</v>
      </c>
      <c r="I635" s="197"/>
      <c r="J635" s="198">
        <f>ROUND(I635*H635,2)</f>
        <v>0</v>
      </c>
      <c r="K635" s="194" t="s">
        <v>30</v>
      </c>
      <c r="L635" s="61"/>
      <c r="M635" s="199" t="s">
        <v>30</v>
      </c>
      <c r="N635" s="200" t="s">
        <v>45</v>
      </c>
      <c r="O635" s="42"/>
      <c r="P635" s="201">
        <f>O635*H635</f>
        <v>0</v>
      </c>
      <c r="Q635" s="201">
        <v>4.0000000000000003E-5</v>
      </c>
      <c r="R635" s="201">
        <f>Q635*H635</f>
        <v>2.4000000000000003E-4</v>
      </c>
      <c r="S635" s="201">
        <v>0</v>
      </c>
      <c r="T635" s="202">
        <f>S635*H635</f>
        <v>0</v>
      </c>
      <c r="AR635" s="24" t="s">
        <v>270</v>
      </c>
      <c r="AT635" s="24" t="s">
        <v>157</v>
      </c>
      <c r="AU635" s="24" t="s">
        <v>163</v>
      </c>
      <c r="AY635" s="24" t="s">
        <v>153</v>
      </c>
      <c r="BE635" s="203">
        <f>IF(N635="základní",J635,0)</f>
        <v>0</v>
      </c>
      <c r="BF635" s="203">
        <f>IF(N635="snížená",J635,0)</f>
        <v>0</v>
      </c>
      <c r="BG635" s="203">
        <f>IF(N635="zákl. přenesená",J635,0)</f>
        <v>0</v>
      </c>
      <c r="BH635" s="203">
        <f>IF(N635="sníž. přenesená",J635,0)</f>
        <v>0</v>
      </c>
      <c r="BI635" s="203">
        <f>IF(N635="nulová",J635,0)</f>
        <v>0</v>
      </c>
      <c r="BJ635" s="24" t="s">
        <v>82</v>
      </c>
      <c r="BK635" s="203">
        <f>ROUND(I635*H635,2)</f>
        <v>0</v>
      </c>
      <c r="BL635" s="24" t="s">
        <v>270</v>
      </c>
      <c r="BM635" s="24" t="s">
        <v>831</v>
      </c>
    </row>
    <row r="636" spans="2:65" s="11" customFormat="1" ht="13.5">
      <c r="B636" s="204"/>
      <c r="C636" s="205"/>
      <c r="D636" s="206" t="s">
        <v>165</v>
      </c>
      <c r="E636" s="207" t="s">
        <v>30</v>
      </c>
      <c r="F636" s="208" t="s">
        <v>832</v>
      </c>
      <c r="G636" s="205"/>
      <c r="H636" s="207" t="s">
        <v>30</v>
      </c>
      <c r="I636" s="209"/>
      <c r="J636" s="205"/>
      <c r="K636" s="205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165</v>
      </c>
      <c r="AU636" s="214" t="s">
        <v>163</v>
      </c>
      <c r="AV636" s="11" t="s">
        <v>82</v>
      </c>
      <c r="AW636" s="11" t="s">
        <v>37</v>
      </c>
      <c r="AX636" s="11" t="s">
        <v>74</v>
      </c>
      <c r="AY636" s="214" t="s">
        <v>153</v>
      </c>
    </row>
    <row r="637" spans="2:65" s="12" customFormat="1" ht="13.5">
      <c r="B637" s="215"/>
      <c r="C637" s="216"/>
      <c r="D637" s="206" t="s">
        <v>165</v>
      </c>
      <c r="E637" s="217" t="s">
        <v>30</v>
      </c>
      <c r="F637" s="218" t="s">
        <v>833</v>
      </c>
      <c r="G637" s="216"/>
      <c r="H637" s="219">
        <v>6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165</v>
      </c>
      <c r="AU637" s="225" t="s">
        <v>163</v>
      </c>
      <c r="AV637" s="12" t="s">
        <v>84</v>
      </c>
      <c r="AW637" s="12" t="s">
        <v>37</v>
      </c>
      <c r="AX637" s="12" t="s">
        <v>82</v>
      </c>
      <c r="AY637" s="225" t="s">
        <v>153</v>
      </c>
    </row>
    <row r="638" spans="2:65" s="1" customFormat="1" ht="25.5" customHeight="1">
      <c r="B638" s="41"/>
      <c r="C638" s="192" t="s">
        <v>834</v>
      </c>
      <c r="D638" s="192" t="s">
        <v>157</v>
      </c>
      <c r="E638" s="193" t="s">
        <v>835</v>
      </c>
      <c r="F638" s="194" t="s">
        <v>836</v>
      </c>
      <c r="G638" s="195" t="s">
        <v>307</v>
      </c>
      <c r="H638" s="196">
        <v>18.2</v>
      </c>
      <c r="I638" s="197"/>
      <c r="J638" s="198">
        <f>ROUND(I638*H638,2)</f>
        <v>0</v>
      </c>
      <c r="K638" s="194" t="s">
        <v>30</v>
      </c>
      <c r="L638" s="61"/>
      <c r="M638" s="199" t="s">
        <v>30</v>
      </c>
      <c r="N638" s="200" t="s">
        <v>45</v>
      </c>
      <c r="O638" s="42"/>
      <c r="P638" s="201">
        <f>O638*H638</f>
        <v>0</v>
      </c>
      <c r="Q638" s="201">
        <v>4.0000000000000003E-5</v>
      </c>
      <c r="R638" s="201">
        <f>Q638*H638</f>
        <v>7.2800000000000002E-4</v>
      </c>
      <c r="S638" s="201">
        <v>0</v>
      </c>
      <c r="T638" s="202">
        <f>S638*H638</f>
        <v>0</v>
      </c>
      <c r="AR638" s="24" t="s">
        <v>270</v>
      </c>
      <c r="AT638" s="24" t="s">
        <v>157</v>
      </c>
      <c r="AU638" s="24" t="s">
        <v>163</v>
      </c>
      <c r="AY638" s="24" t="s">
        <v>153</v>
      </c>
      <c r="BE638" s="203">
        <f>IF(N638="základní",J638,0)</f>
        <v>0</v>
      </c>
      <c r="BF638" s="203">
        <f>IF(N638="snížená",J638,0)</f>
        <v>0</v>
      </c>
      <c r="BG638" s="203">
        <f>IF(N638="zákl. přenesená",J638,0)</f>
        <v>0</v>
      </c>
      <c r="BH638" s="203">
        <f>IF(N638="sníž. přenesená",J638,0)</f>
        <v>0</v>
      </c>
      <c r="BI638" s="203">
        <f>IF(N638="nulová",J638,0)</f>
        <v>0</v>
      </c>
      <c r="BJ638" s="24" t="s">
        <v>82</v>
      </c>
      <c r="BK638" s="203">
        <f>ROUND(I638*H638,2)</f>
        <v>0</v>
      </c>
      <c r="BL638" s="24" t="s">
        <v>270</v>
      </c>
      <c r="BM638" s="24" t="s">
        <v>837</v>
      </c>
    </row>
    <row r="639" spans="2:65" s="11" customFormat="1" ht="13.5">
      <c r="B639" s="204"/>
      <c r="C639" s="205"/>
      <c r="D639" s="206" t="s">
        <v>165</v>
      </c>
      <c r="E639" s="207" t="s">
        <v>30</v>
      </c>
      <c r="F639" s="208" t="s">
        <v>491</v>
      </c>
      <c r="G639" s="205"/>
      <c r="H639" s="207" t="s">
        <v>30</v>
      </c>
      <c r="I639" s="209"/>
      <c r="J639" s="205"/>
      <c r="K639" s="205"/>
      <c r="L639" s="210"/>
      <c r="M639" s="211"/>
      <c r="N639" s="212"/>
      <c r="O639" s="212"/>
      <c r="P639" s="212"/>
      <c r="Q639" s="212"/>
      <c r="R639" s="212"/>
      <c r="S639" s="212"/>
      <c r="T639" s="213"/>
      <c r="AT639" s="214" t="s">
        <v>165</v>
      </c>
      <c r="AU639" s="214" t="s">
        <v>163</v>
      </c>
      <c r="AV639" s="11" t="s">
        <v>82</v>
      </c>
      <c r="AW639" s="11" t="s">
        <v>37</v>
      </c>
      <c r="AX639" s="11" t="s">
        <v>74</v>
      </c>
      <c r="AY639" s="214" t="s">
        <v>153</v>
      </c>
    </row>
    <row r="640" spans="2:65" s="12" customFormat="1" ht="13.5">
      <c r="B640" s="215"/>
      <c r="C640" s="216"/>
      <c r="D640" s="206" t="s">
        <v>165</v>
      </c>
      <c r="E640" s="217" t="s">
        <v>30</v>
      </c>
      <c r="F640" s="218" t="s">
        <v>506</v>
      </c>
      <c r="G640" s="216"/>
      <c r="H640" s="219">
        <v>18.2</v>
      </c>
      <c r="I640" s="220"/>
      <c r="J640" s="216"/>
      <c r="K640" s="216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165</v>
      </c>
      <c r="AU640" s="225" t="s">
        <v>163</v>
      </c>
      <c r="AV640" s="12" t="s">
        <v>84</v>
      </c>
      <c r="AW640" s="12" t="s">
        <v>37</v>
      </c>
      <c r="AX640" s="12" t="s">
        <v>82</v>
      </c>
      <c r="AY640" s="225" t="s">
        <v>153</v>
      </c>
    </row>
    <row r="641" spans="2:65" s="1" customFormat="1" ht="16.5" customHeight="1">
      <c r="B641" s="41"/>
      <c r="C641" s="192" t="s">
        <v>551</v>
      </c>
      <c r="D641" s="192" t="s">
        <v>157</v>
      </c>
      <c r="E641" s="193" t="s">
        <v>838</v>
      </c>
      <c r="F641" s="194" t="s">
        <v>839</v>
      </c>
      <c r="G641" s="195" t="s">
        <v>307</v>
      </c>
      <c r="H641" s="196">
        <v>97</v>
      </c>
      <c r="I641" s="197"/>
      <c r="J641" s="198">
        <f>ROUND(I641*H641,2)</f>
        <v>0</v>
      </c>
      <c r="K641" s="194" t="s">
        <v>30</v>
      </c>
      <c r="L641" s="61"/>
      <c r="M641" s="199" t="s">
        <v>30</v>
      </c>
      <c r="N641" s="200" t="s">
        <v>45</v>
      </c>
      <c r="O641" s="42"/>
      <c r="P641" s="201">
        <f>O641*H641</f>
        <v>0</v>
      </c>
      <c r="Q641" s="201">
        <v>0</v>
      </c>
      <c r="R641" s="201">
        <f>Q641*H641</f>
        <v>0</v>
      </c>
      <c r="S641" s="201">
        <v>0</v>
      </c>
      <c r="T641" s="202">
        <f>S641*H641</f>
        <v>0</v>
      </c>
      <c r="AR641" s="24" t="s">
        <v>270</v>
      </c>
      <c r="AT641" s="24" t="s">
        <v>157</v>
      </c>
      <c r="AU641" s="24" t="s">
        <v>163</v>
      </c>
      <c r="AY641" s="24" t="s">
        <v>153</v>
      </c>
      <c r="BE641" s="203">
        <f>IF(N641="základní",J641,0)</f>
        <v>0</v>
      </c>
      <c r="BF641" s="203">
        <f>IF(N641="snížená",J641,0)</f>
        <v>0</v>
      </c>
      <c r="BG641" s="203">
        <f>IF(N641="zákl. přenesená",J641,0)</f>
        <v>0</v>
      </c>
      <c r="BH641" s="203">
        <f>IF(N641="sníž. přenesená",J641,0)</f>
        <v>0</v>
      </c>
      <c r="BI641" s="203">
        <f>IF(N641="nulová",J641,0)</f>
        <v>0</v>
      </c>
      <c r="BJ641" s="24" t="s">
        <v>82</v>
      </c>
      <c r="BK641" s="203">
        <f>ROUND(I641*H641,2)</f>
        <v>0</v>
      </c>
      <c r="BL641" s="24" t="s">
        <v>270</v>
      </c>
      <c r="BM641" s="24" t="s">
        <v>840</v>
      </c>
    </row>
    <row r="642" spans="2:65" s="11" customFormat="1" ht="13.5">
      <c r="B642" s="204"/>
      <c r="C642" s="205"/>
      <c r="D642" s="206" t="s">
        <v>165</v>
      </c>
      <c r="E642" s="207" t="s">
        <v>30</v>
      </c>
      <c r="F642" s="208" t="s">
        <v>841</v>
      </c>
      <c r="G642" s="205"/>
      <c r="H642" s="207" t="s">
        <v>30</v>
      </c>
      <c r="I642" s="209"/>
      <c r="J642" s="205"/>
      <c r="K642" s="205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165</v>
      </c>
      <c r="AU642" s="214" t="s">
        <v>163</v>
      </c>
      <c r="AV642" s="11" t="s">
        <v>82</v>
      </c>
      <c r="AW642" s="11" t="s">
        <v>37</v>
      </c>
      <c r="AX642" s="11" t="s">
        <v>74</v>
      </c>
      <c r="AY642" s="214" t="s">
        <v>153</v>
      </c>
    </row>
    <row r="643" spans="2:65" s="11" customFormat="1" ht="13.5">
      <c r="B643" s="204"/>
      <c r="C643" s="205"/>
      <c r="D643" s="206" t="s">
        <v>165</v>
      </c>
      <c r="E643" s="207" t="s">
        <v>30</v>
      </c>
      <c r="F643" s="208" t="s">
        <v>842</v>
      </c>
      <c r="G643" s="205"/>
      <c r="H643" s="207" t="s">
        <v>30</v>
      </c>
      <c r="I643" s="209"/>
      <c r="J643" s="205"/>
      <c r="K643" s="205"/>
      <c r="L643" s="210"/>
      <c r="M643" s="211"/>
      <c r="N643" s="212"/>
      <c r="O643" s="212"/>
      <c r="P643" s="212"/>
      <c r="Q643" s="212"/>
      <c r="R643" s="212"/>
      <c r="S643" s="212"/>
      <c r="T643" s="213"/>
      <c r="AT643" s="214" t="s">
        <v>165</v>
      </c>
      <c r="AU643" s="214" t="s">
        <v>163</v>
      </c>
      <c r="AV643" s="11" t="s">
        <v>82</v>
      </c>
      <c r="AW643" s="11" t="s">
        <v>37</v>
      </c>
      <c r="AX643" s="11" t="s">
        <v>74</v>
      </c>
      <c r="AY643" s="214" t="s">
        <v>153</v>
      </c>
    </row>
    <row r="644" spans="2:65" s="12" customFormat="1" ht="13.5">
      <c r="B644" s="215"/>
      <c r="C644" s="216"/>
      <c r="D644" s="206" t="s">
        <v>165</v>
      </c>
      <c r="E644" s="217" t="s">
        <v>30</v>
      </c>
      <c r="F644" s="218" t="s">
        <v>813</v>
      </c>
      <c r="G644" s="216"/>
      <c r="H644" s="219">
        <v>67</v>
      </c>
      <c r="I644" s="220"/>
      <c r="J644" s="216"/>
      <c r="K644" s="216"/>
      <c r="L644" s="221"/>
      <c r="M644" s="222"/>
      <c r="N644" s="223"/>
      <c r="O644" s="223"/>
      <c r="P644" s="223"/>
      <c r="Q644" s="223"/>
      <c r="R644" s="223"/>
      <c r="S644" s="223"/>
      <c r="T644" s="224"/>
      <c r="AT644" s="225" t="s">
        <v>165</v>
      </c>
      <c r="AU644" s="225" t="s">
        <v>163</v>
      </c>
      <c r="AV644" s="12" t="s">
        <v>84</v>
      </c>
      <c r="AW644" s="12" t="s">
        <v>37</v>
      </c>
      <c r="AX644" s="12" t="s">
        <v>74</v>
      </c>
      <c r="AY644" s="225" t="s">
        <v>153</v>
      </c>
    </row>
    <row r="645" spans="2:65" s="11" customFormat="1" ht="13.5">
      <c r="B645" s="204"/>
      <c r="C645" s="205"/>
      <c r="D645" s="206" t="s">
        <v>165</v>
      </c>
      <c r="E645" s="207" t="s">
        <v>30</v>
      </c>
      <c r="F645" s="208" t="s">
        <v>843</v>
      </c>
      <c r="G645" s="205"/>
      <c r="H645" s="207" t="s">
        <v>30</v>
      </c>
      <c r="I645" s="209"/>
      <c r="J645" s="205"/>
      <c r="K645" s="205"/>
      <c r="L645" s="210"/>
      <c r="M645" s="211"/>
      <c r="N645" s="212"/>
      <c r="O645" s="212"/>
      <c r="P645" s="212"/>
      <c r="Q645" s="212"/>
      <c r="R645" s="212"/>
      <c r="S645" s="212"/>
      <c r="T645" s="213"/>
      <c r="AT645" s="214" t="s">
        <v>165</v>
      </c>
      <c r="AU645" s="214" t="s">
        <v>163</v>
      </c>
      <c r="AV645" s="11" t="s">
        <v>82</v>
      </c>
      <c r="AW645" s="11" t="s">
        <v>37</v>
      </c>
      <c r="AX645" s="11" t="s">
        <v>74</v>
      </c>
      <c r="AY645" s="214" t="s">
        <v>153</v>
      </c>
    </row>
    <row r="646" spans="2:65" s="12" customFormat="1" ht="13.5">
      <c r="B646" s="215"/>
      <c r="C646" s="216"/>
      <c r="D646" s="206" t="s">
        <v>165</v>
      </c>
      <c r="E646" s="217" t="s">
        <v>30</v>
      </c>
      <c r="F646" s="218" t="s">
        <v>844</v>
      </c>
      <c r="G646" s="216"/>
      <c r="H646" s="219">
        <v>30</v>
      </c>
      <c r="I646" s="220"/>
      <c r="J646" s="216"/>
      <c r="K646" s="216"/>
      <c r="L646" s="221"/>
      <c r="M646" s="222"/>
      <c r="N646" s="223"/>
      <c r="O646" s="223"/>
      <c r="P646" s="223"/>
      <c r="Q646" s="223"/>
      <c r="R646" s="223"/>
      <c r="S646" s="223"/>
      <c r="T646" s="224"/>
      <c r="AT646" s="225" t="s">
        <v>165</v>
      </c>
      <c r="AU646" s="225" t="s">
        <v>163</v>
      </c>
      <c r="AV646" s="12" t="s">
        <v>84</v>
      </c>
      <c r="AW646" s="12" t="s">
        <v>37</v>
      </c>
      <c r="AX646" s="12" t="s">
        <v>74</v>
      </c>
      <c r="AY646" s="225" t="s">
        <v>153</v>
      </c>
    </row>
    <row r="647" spans="2:65" s="14" customFormat="1" ht="13.5">
      <c r="B647" s="237"/>
      <c r="C647" s="238"/>
      <c r="D647" s="206" t="s">
        <v>165</v>
      </c>
      <c r="E647" s="239" t="s">
        <v>30</v>
      </c>
      <c r="F647" s="240" t="s">
        <v>210</v>
      </c>
      <c r="G647" s="238"/>
      <c r="H647" s="241">
        <v>97</v>
      </c>
      <c r="I647" s="242"/>
      <c r="J647" s="238"/>
      <c r="K647" s="238"/>
      <c r="L647" s="243"/>
      <c r="M647" s="244"/>
      <c r="N647" s="245"/>
      <c r="O647" s="245"/>
      <c r="P647" s="245"/>
      <c r="Q647" s="245"/>
      <c r="R647" s="245"/>
      <c r="S647" s="245"/>
      <c r="T647" s="246"/>
      <c r="AT647" s="247" t="s">
        <v>165</v>
      </c>
      <c r="AU647" s="247" t="s">
        <v>163</v>
      </c>
      <c r="AV647" s="14" t="s">
        <v>162</v>
      </c>
      <c r="AW647" s="14" t="s">
        <v>37</v>
      </c>
      <c r="AX647" s="14" t="s">
        <v>82</v>
      </c>
      <c r="AY647" s="247" t="s">
        <v>153</v>
      </c>
    </row>
    <row r="648" spans="2:65" s="1" customFormat="1" ht="38.25" customHeight="1">
      <c r="B648" s="41"/>
      <c r="C648" s="192" t="s">
        <v>845</v>
      </c>
      <c r="D648" s="192" t="s">
        <v>157</v>
      </c>
      <c r="E648" s="193" t="s">
        <v>846</v>
      </c>
      <c r="F648" s="194" t="s">
        <v>847</v>
      </c>
      <c r="G648" s="195" t="s">
        <v>254</v>
      </c>
      <c r="H648" s="196">
        <v>0.55700000000000005</v>
      </c>
      <c r="I648" s="197"/>
      <c r="J648" s="198">
        <f>ROUND(I648*H648,2)</f>
        <v>0</v>
      </c>
      <c r="K648" s="194" t="s">
        <v>161</v>
      </c>
      <c r="L648" s="61"/>
      <c r="M648" s="199" t="s">
        <v>30</v>
      </c>
      <c r="N648" s="200" t="s">
        <v>45</v>
      </c>
      <c r="O648" s="42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AR648" s="24" t="s">
        <v>270</v>
      </c>
      <c r="AT648" s="24" t="s">
        <v>157</v>
      </c>
      <c r="AU648" s="24" t="s">
        <v>163</v>
      </c>
      <c r="AY648" s="24" t="s">
        <v>153</v>
      </c>
      <c r="BE648" s="203">
        <f>IF(N648="základní",J648,0)</f>
        <v>0</v>
      </c>
      <c r="BF648" s="203">
        <f>IF(N648="snížená",J648,0)</f>
        <v>0</v>
      </c>
      <c r="BG648" s="203">
        <f>IF(N648="zákl. přenesená",J648,0)</f>
        <v>0</v>
      </c>
      <c r="BH648" s="203">
        <f>IF(N648="sníž. přenesená",J648,0)</f>
        <v>0</v>
      </c>
      <c r="BI648" s="203">
        <f>IF(N648="nulová",J648,0)</f>
        <v>0</v>
      </c>
      <c r="BJ648" s="24" t="s">
        <v>82</v>
      </c>
      <c r="BK648" s="203">
        <f>ROUND(I648*H648,2)</f>
        <v>0</v>
      </c>
      <c r="BL648" s="24" t="s">
        <v>270</v>
      </c>
      <c r="BM648" s="24" t="s">
        <v>848</v>
      </c>
    </row>
    <row r="649" spans="2:65" s="10" customFormat="1" ht="22.35" customHeight="1">
      <c r="B649" s="176"/>
      <c r="C649" s="177"/>
      <c r="D649" s="178" t="s">
        <v>73</v>
      </c>
      <c r="E649" s="190" t="s">
        <v>849</v>
      </c>
      <c r="F649" s="190" t="s">
        <v>850</v>
      </c>
      <c r="G649" s="177"/>
      <c r="H649" s="177"/>
      <c r="I649" s="180"/>
      <c r="J649" s="191">
        <f>BK649</f>
        <v>0</v>
      </c>
      <c r="K649" s="177"/>
      <c r="L649" s="182"/>
      <c r="M649" s="183"/>
      <c r="N649" s="184"/>
      <c r="O649" s="184"/>
      <c r="P649" s="185">
        <f>SUM(P650:P660)</f>
        <v>0</v>
      </c>
      <c r="Q649" s="184"/>
      <c r="R649" s="185">
        <f>SUM(R650:R660)</f>
        <v>0.4415</v>
      </c>
      <c r="S649" s="184"/>
      <c r="T649" s="186">
        <f>SUM(T650:T660)</f>
        <v>0</v>
      </c>
      <c r="AR649" s="187" t="s">
        <v>84</v>
      </c>
      <c r="AT649" s="188" t="s">
        <v>73</v>
      </c>
      <c r="AU649" s="188" t="s">
        <v>84</v>
      </c>
      <c r="AY649" s="187" t="s">
        <v>153</v>
      </c>
      <c r="BK649" s="189">
        <f>SUM(BK650:BK660)</f>
        <v>0</v>
      </c>
    </row>
    <row r="650" spans="2:65" s="1" customFormat="1" ht="25.5" customHeight="1">
      <c r="B650" s="41"/>
      <c r="C650" s="192" t="s">
        <v>670</v>
      </c>
      <c r="D650" s="192" t="s">
        <v>157</v>
      </c>
      <c r="E650" s="193" t="s">
        <v>851</v>
      </c>
      <c r="F650" s="194" t="s">
        <v>852</v>
      </c>
      <c r="G650" s="195" t="s">
        <v>328</v>
      </c>
      <c r="H650" s="196">
        <v>4</v>
      </c>
      <c r="I650" s="197"/>
      <c r="J650" s="198">
        <f>ROUND(I650*H650,2)</f>
        <v>0</v>
      </c>
      <c r="K650" s="194" t="s">
        <v>30</v>
      </c>
      <c r="L650" s="61"/>
      <c r="M650" s="199" t="s">
        <v>30</v>
      </c>
      <c r="N650" s="200" t="s">
        <v>45</v>
      </c>
      <c r="O650" s="42"/>
      <c r="P650" s="201">
        <f>O650*H650</f>
        <v>0</v>
      </c>
      <c r="Q650" s="201">
        <v>6.9220000000000004E-2</v>
      </c>
      <c r="R650" s="201">
        <f>Q650*H650</f>
        <v>0.27688000000000001</v>
      </c>
      <c r="S650" s="201">
        <v>0</v>
      </c>
      <c r="T650" s="202">
        <f>S650*H650</f>
        <v>0</v>
      </c>
      <c r="AR650" s="24" t="s">
        <v>270</v>
      </c>
      <c r="AT650" s="24" t="s">
        <v>157</v>
      </c>
      <c r="AU650" s="24" t="s">
        <v>163</v>
      </c>
      <c r="AY650" s="24" t="s">
        <v>153</v>
      </c>
      <c r="BE650" s="203">
        <f>IF(N650="základní",J650,0)</f>
        <v>0</v>
      </c>
      <c r="BF650" s="203">
        <f>IF(N650="snížená",J650,0)</f>
        <v>0</v>
      </c>
      <c r="BG650" s="203">
        <f>IF(N650="zákl. přenesená",J650,0)</f>
        <v>0</v>
      </c>
      <c r="BH650" s="203">
        <f>IF(N650="sníž. přenesená",J650,0)</f>
        <v>0</v>
      </c>
      <c r="BI650" s="203">
        <f>IF(N650="nulová",J650,0)</f>
        <v>0</v>
      </c>
      <c r="BJ650" s="24" t="s">
        <v>82</v>
      </c>
      <c r="BK650" s="203">
        <f>ROUND(I650*H650,2)</f>
        <v>0</v>
      </c>
      <c r="BL650" s="24" t="s">
        <v>270</v>
      </c>
      <c r="BM650" s="24" t="s">
        <v>853</v>
      </c>
    </row>
    <row r="651" spans="2:65" s="1" customFormat="1" ht="16.5" customHeight="1">
      <c r="B651" s="41"/>
      <c r="C651" s="192" t="s">
        <v>854</v>
      </c>
      <c r="D651" s="192" t="s">
        <v>157</v>
      </c>
      <c r="E651" s="193" t="s">
        <v>855</v>
      </c>
      <c r="F651" s="194" t="s">
        <v>856</v>
      </c>
      <c r="G651" s="195" t="s">
        <v>307</v>
      </c>
      <c r="H651" s="196">
        <v>6</v>
      </c>
      <c r="I651" s="197"/>
      <c r="J651" s="198">
        <f>ROUND(I651*H651,2)</f>
        <v>0</v>
      </c>
      <c r="K651" s="194" t="s">
        <v>161</v>
      </c>
      <c r="L651" s="61"/>
      <c r="M651" s="199" t="s">
        <v>30</v>
      </c>
      <c r="N651" s="200" t="s">
        <v>45</v>
      </c>
      <c r="O651" s="42"/>
      <c r="P651" s="201">
        <f>O651*H651</f>
        <v>0</v>
      </c>
      <c r="Q651" s="201">
        <v>2.2610000000000002E-2</v>
      </c>
      <c r="R651" s="201">
        <f>Q651*H651</f>
        <v>0.13566</v>
      </c>
      <c r="S651" s="201">
        <v>0</v>
      </c>
      <c r="T651" s="202">
        <f>S651*H651</f>
        <v>0</v>
      </c>
      <c r="AR651" s="24" t="s">
        <v>270</v>
      </c>
      <c r="AT651" s="24" t="s">
        <v>157</v>
      </c>
      <c r="AU651" s="24" t="s">
        <v>163</v>
      </c>
      <c r="AY651" s="24" t="s">
        <v>153</v>
      </c>
      <c r="BE651" s="203">
        <f>IF(N651="základní",J651,0)</f>
        <v>0</v>
      </c>
      <c r="BF651" s="203">
        <f>IF(N651="snížená",J651,0)</f>
        <v>0</v>
      </c>
      <c r="BG651" s="203">
        <f>IF(N651="zákl. přenesená",J651,0)</f>
        <v>0</v>
      </c>
      <c r="BH651" s="203">
        <f>IF(N651="sníž. přenesená",J651,0)</f>
        <v>0</v>
      </c>
      <c r="BI651" s="203">
        <f>IF(N651="nulová",J651,0)</f>
        <v>0</v>
      </c>
      <c r="BJ651" s="24" t="s">
        <v>82</v>
      </c>
      <c r="BK651" s="203">
        <f>ROUND(I651*H651,2)</f>
        <v>0</v>
      </c>
      <c r="BL651" s="24" t="s">
        <v>270</v>
      </c>
      <c r="BM651" s="24" t="s">
        <v>857</v>
      </c>
    </row>
    <row r="652" spans="2:65" s="11" customFormat="1" ht="13.5">
      <c r="B652" s="204"/>
      <c r="C652" s="205"/>
      <c r="D652" s="206" t="s">
        <v>165</v>
      </c>
      <c r="E652" s="207" t="s">
        <v>30</v>
      </c>
      <c r="F652" s="208" t="s">
        <v>858</v>
      </c>
      <c r="G652" s="205"/>
      <c r="H652" s="207" t="s">
        <v>30</v>
      </c>
      <c r="I652" s="209"/>
      <c r="J652" s="205"/>
      <c r="K652" s="205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165</v>
      </c>
      <c r="AU652" s="214" t="s">
        <v>163</v>
      </c>
      <c r="AV652" s="11" t="s">
        <v>82</v>
      </c>
      <c r="AW652" s="11" t="s">
        <v>37</v>
      </c>
      <c r="AX652" s="11" t="s">
        <v>74</v>
      </c>
      <c r="AY652" s="214" t="s">
        <v>153</v>
      </c>
    </row>
    <row r="653" spans="2:65" s="11" customFormat="1" ht="13.5">
      <c r="B653" s="204"/>
      <c r="C653" s="205"/>
      <c r="D653" s="206" t="s">
        <v>165</v>
      </c>
      <c r="E653" s="207" t="s">
        <v>30</v>
      </c>
      <c r="F653" s="208" t="s">
        <v>859</v>
      </c>
      <c r="G653" s="205"/>
      <c r="H653" s="207" t="s">
        <v>30</v>
      </c>
      <c r="I653" s="209"/>
      <c r="J653" s="205"/>
      <c r="K653" s="205"/>
      <c r="L653" s="210"/>
      <c r="M653" s="211"/>
      <c r="N653" s="212"/>
      <c r="O653" s="212"/>
      <c r="P653" s="212"/>
      <c r="Q653" s="212"/>
      <c r="R653" s="212"/>
      <c r="S653" s="212"/>
      <c r="T653" s="213"/>
      <c r="AT653" s="214" t="s">
        <v>165</v>
      </c>
      <c r="AU653" s="214" t="s">
        <v>163</v>
      </c>
      <c r="AV653" s="11" t="s">
        <v>82</v>
      </c>
      <c r="AW653" s="11" t="s">
        <v>37</v>
      </c>
      <c r="AX653" s="11" t="s">
        <v>74</v>
      </c>
      <c r="AY653" s="214" t="s">
        <v>153</v>
      </c>
    </row>
    <row r="654" spans="2:65" s="12" customFormat="1" ht="13.5">
      <c r="B654" s="215"/>
      <c r="C654" s="216"/>
      <c r="D654" s="206" t="s">
        <v>165</v>
      </c>
      <c r="E654" s="217" t="s">
        <v>30</v>
      </c>
      <c r="F654" s="218" t="s">
        <v>860</v>
      </c>
      <c r="G654" s="216"/>
      <c r="H654" s="219">
        <v>6</v>
      </c>
      <c r="I654" s="220"/>
      <c r="J654" s="216"/>
      <c r="K654" s="216"/>
      <c r="L654" s="221"/>
      <c r="M654" s="222"/>
      <c r="N654" s="223"/>
      <c r="O654" s="223"/>
      <c r="P654" s="223"/>
      <c r="Q654" s="223"/>
      <c r="R654" s="223"/>
      <c r="S654" s="223"/>
      <c r="T654" s="224"/>
      <c r="AT654" s="225" t="s">
        <v>165</v>
      </c>
      <c r="AU654" s="225" t="s">
        <v>163</v>
      </c>
      <c r="AV654" s="12" t="s">
        <v>84</v>
      </c>
      <c r="AW654" s="12" t="s">
        <v>37</v>
      </c>
      <c r="AX654" s="12" t="s">
        <v>82</v>
      </c>
      <c r="AY654" s="225" t="s">
        <v>153</v>
      </c>
    </row>
    <row r="655" spans="2:65" s="1" customFormat="1" ht="16.5" customHeight="1">
      <c r="B655" s="41"/>
      <c r="C655" s="192" t="s">
        <v>861</v>
      </c>
      <c r="D655" s="192" t="s">
        <v>157</v>
      </c>
      <c r="E655" s="193" t="s">
        <v>862</v>
      </c>
      <c r="F655" s="194" t="s">
        <v>863</v>
      </c>
      <c r="G655" s="195" t="s">
        <v>307</v>
      </c>
      <c r="H655" s="196">
        <v>8</v>
      </c>
      <c r="I655" s="197"/>
      <c r="J655" s="198">
        <f>ROUND(I655*H655,2)</f>
        <v>0</v>
      </c>
      <c r="K655" s="194" t="s">
        <v>30</v>
      </c>
      <c r="L655" s="61"/>
      <c r="M655" s="199" t="s">
        <v>30</v>
      </c>
      <c r="N655" s="200" t="s">
        <v>45</v>
      </c>
      <c r="O655" s="42"/>
      <c r="P655" s="201">
        <f>O655*H655</f>
        <v>0</v>
      </c>
      <c r="Q655" s="201">
        <v>3.62E-3</v>
      </c>
      <c r="R655" s="201">
        <f>Q655*H655</f>
        <v>2.896E-2</v>
      </c>
      <c r="S655" s="201">
        <v>0</v>
      </c>
      <c r="T655" s="202">
        <f>S655*H655</f>
        <v>0</v>
      </c>
      <c r="AR655" s="24" t="s">
        <v>270</v>
      </c>
      <c r="AT655" s="24" t="s">
        <v>157</v>
      </c>
      <c r="AU655" s="24" t="s">
        <v>163</v>
      </c>
      <c r="AY655" s="24" t="s">
        <v>153</v>
      </c>
      <c r="BE655" s="203">
        <f>IF(N655="základní",J655,0)</f>
        <v>0</v>
      </c>
      <c r="BF655" s="203">
        <f>IF(N655="snížená",J655,0)</f>
        <v>0</v>
      </c>
      <c r="BG655" s="203">
        <f>IF(N655="zákl. přenesená",J655,0)</f>
        <v>0</v>
      </c>
      <c r="BH655" s="203">
        <f>IF(N655="sníž. přenesená",J655,0)</f>
        <v>0</v>
      </c>
      <c r="BI655" s="203">
        <f>IF(N655="nulová",J655,0)</f>
        <v>0</v>
      </c>
      <c r="BJ655" s="24" t="s">
        <v>82</v>
      </c>
      <c r="BK655" s="203">
        <f>ROUND(I655*H655,2)</f>
        <v>0</v>
      </c>
      <c r="BL655" s="24" t="s">
        <v>270</v>
      </c>
      <c r="BM655" s="24" t="s">
        <v>864</v>
      </c>
    </row>
    <row r="656" spans="2:65" s="11" customFormat="1" ht="13.5">
      <c r="B656" s="204"/>
      <c r="C656" s="205"/>
      <c r="D656" s="206" t="s">
        <v>165</v>
      </c>
      <c r="E656" s="207" t="s">
        <v>30</v>
      </c>
      <c r="F656" s="208" t="s">
        <v>865</v>
      </c>
      <c r="G656" s="205"/>
      <c r="H656" s="207" t="s">
        <v>30</v>
      </c>
      <c r="I656" s="209"/>
      <c r="J656" s="205"/>
      <c r="K656" s="205"/>
      <c r="L656" s="210"/>
      <c r="M656" s="211"/>
      <c r="N656" s="212"/>
      <c r="O656" s="212"/>
      <c r="P656" s="212"/>
      <c r="Q656" s="212"/>
      <c r="R656" s="212"/>
      <c r="S656" s="212"/>
      <c r="T656" s="213"/>
      <c r="AT656" s="214" t="s">
        <v>165</v>
      </c>
      <c r="AU656" s="214" t="s">
        <v>163</v>
      </c>
      <c r="AV656" s="11" t="s">
        <v>82</v>
      </c>
      <c r="AW656" s="11" t="s">
        <v>37</v>
      </c>
      <c r="AX656" s="11" t="s">
        <v>74</v>
      </c>
      <c r="AY656" s="214" t="s">
        <v>153</v>
      </c>
    </row>
    <row r="657" spans="2:65" s="11" customFormat="1" ht="13.5">
      <c r="B657" s="204"/>
      <c r="C657" s="205"/>
      <c r="D657" s="206" t="s">
        <v>165</v>
      </c>
      <c r="E657" s="207" t="s">
        <v>30</v>
      </c>
      <c r="F657" s="208" t="s">
        <v>866</v>
      </c>
      <c r="G657" s="205"/>
      <c r="H657" s="207" t="s">
        <v>30</v>
      </c>
      <c r="I657" s="209"/>
      <c r="J657" s="205"/>
      <c r="K657" s="205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165</v>
      </c>
      <c r="AU657" s="214" t="s">
        <v>163</v>
      </c>
      <c r="AV657" s="11" t="s">
        <v>82</v>
      </c>
      <c r="AW657" s="11" t="s">
        <v>37</v>
      </c>
      <c r="AX657" s="11" t="s">
        <v>74</v>
      </c>
      <c r="AY657" s="214" t="s">
        <v>153</v>
      </c>
    </row>
    <row r="658" spans="2:65" s="12" customFormat="1" ht="13.5">
      <c r="B658" s="215"/>
      <c r="C658" s="216"/>
      <c r="D658" s="206" t="s">
        <v>165</v>
      </c>
      <c r="E658" s="217" t="s">
        <v>30</v>
      </c>
      <c r="F658" s="218" t="s">
        <v>867</v>
      </c>
      <c r="G658" s="216"/>
      <c r="H658" s="219">
        <v>8</v>
      </c>
      <c r="I658" s="220"/>
      <c r="J658" s="216"/>
      <c r="K658" s="216"/>
      <c r="L658" s="221"/>
      <c r="M658" s="222"/>
      <c r="N658" s="223"/>
      <c r="O658" s="223"/>
      <c r="P658" s="223"/>
      <c r="Q658" s="223"/>
      <c r="R658" s="223"/>
      <c r="S658" s="223"/>
      <c r="T658" s="224"/>
      <c r="AT658" s="225" t="s">
        <v>165</v>
      </c>
      <c r="AU658" s="225" t="s">
        <v>163</v>
      </c>
      <c r="AV658" s="12" t="s">
        <v>84</v>
      </c>
      <c r="AW658" s="12" t="s">
        <v>37</v>
      </c>
      <c r="AX658" s="12" t="s">
        <v>82</v>
      </c>
      <c r="AY658" s="225" t="s">
        <v>153</v>
      </c>
    </row>
    <row r="659" spans="2:65" s="1" customFormat="1" ht="25.5" customHeight="1">
      <c r="B659" s="41"/>
      <c r="C659" s="192" t="s">
        <v>868</v>
      </c>
      <c r="D659" s="192" t="s">
        <v>157</v>
      </c>
      <c r="E659" s="193" t="s">
        <v>869</v>
      </c>
      <c r="F659" s="194" t="s">
        <v>870</v>
      </c>
      <c r="G659" s="195" t="s">
        <v>328</v>
      </c>
      <c r="H659" s="196">
        <v>4</v>
      </c>
      <c r="I659" s="197"/>
      <c r="J659" s="198">
        <f>ROUND(I659*H659,2)</f>
        <v>0</v>
      </c>
      <c r="K659" s="194" t="s">
        <v>30</v>
      </c>
      <c r="L659" s="61"/>
      <c r="M659" s="199" t="s">
        <v>30</v>
      </c>
      <c r="N659" s="200" t="s">
        <v>45</v>
      </c>
      <c r="O659" s="42"/>
      <c r="P659" s="201">
        <f>O659*H659</f>
        <v>0</v>
      </c>
      <c r="Q659" s="201">
        <v>0</v>
      </c>
      <c r="R659" s="201">
        <f>Q659*H659</f>
        <v>0</v>
      </c>
      <c r="S659" s="201">
        <v>0</v>
      </c>
      <c r="T659" s="202">
        <f>S659*H659</f>
        <v>0</v>
      </c>
      <c r="AR659" s="24" t="s">
        <v>270</v>
      </c>
      <c r="AT659" s="24" t="s">
        <v>157</v>
      </c>
      <c r="AU659" s="24" t="s">
        <v>163</v>
      </c>
      <c r="AY659" s="24" t="s">
        <v>153</v>
      </c>
      <c r="BE659" s="203">
        <f>IF(N659="základní",J659,0)</f>
        <v>0</v>
      </c>
      <c r="BF659" s="203">
        <f>IF(N659="snížená",J659,0)</f>
        <v>0</v>
      </c>
      <c r="BG659" s="203">
        <f>IF(N659="zákl. přenesená",J659,0)</f>
        <v>0</v>
      </c>
      <c r="BH659" s="203">
        <f>IF(N659="sníž. přenesená",J659,0)</f>
        <v>0</v>
      </c>
      <c r="BI659" s="203">
        <f>IF(N659="nulová",J659,0)</f>
        <v>0</v>
      </c>
      <c r="BJ659" s="24" t="s">
        <v>82</v>
      </c>
      <c r="BK659" s="203">
        <f>ROUND(I659*H659,2)</f>
        <v>0</v>
      </c>
      <c r="BL659" s="24" t="s">
        <v>270</v>
      </c>
      <c r="BM659" s="24" t="s">
        <v>871</v>
      </c>
    </row>
    <row r="660" spans="2:65" s="1" customFormat="1" ht="38.25" customHeight="1">
      <c r="B660" s="41"/>
      <c r="C660" s="192" t="s">
        <v>872</v>
      </c>
      <c r="D660" s="192" t="s">
        <v>157</v>
      </c>
      <c r="E660" s="193" t="s">
        <v>873</v>
      </c>
      <c r="F660" s="194" t="s">
        <v>874</v>
      </c>
      <c r="G660" s="195" t="s">
        <v>254</v>
      </c>
      <c r="H660" s="196">
        <v>0.442</v>
      </c>
      <c r="I660" s="197"/>
      <c r="J660" s="198">
        <f>ROUND(I660*H660,2)</f>
        <v>0</v>
      </c>
      <c r="K660" s="194" t="s">
        <v>161</v>
      </c>
      <c r="L660" s="61"/>
      <c r="M660" s="199" t="s">
        <v>30</v>
      </c>
      <c r="N660" s="200" t="s">
        <v>45</v>
      </c>
      <c r="O660" s="42"/>
      <c r="P660" s="201">
        <f>O660*H660</f>
        <v>0</v>
      </c>
      <c r="Q660" s="201">
        <v>0</v>
      </c>
      <c r="R660" s="201">
        <f>Q660*H660</f>
        <v>0</v>
      </c>
      <c r="S660" s="201">
        <v>0</v>
      </c>
      <c r="T660" s="202">
        <f>S660*H660</f>
        <v>0</v>
      </c>
      <c r="AR660" s="24" t="s">
        <v>270</v>
      </c>
      <c r="AT660" s="24" t="s">
        <v>157</v>
      </c>
      <c r="AU660" s="24" t="s">
        <v>163</v>
      </c>
      <c r="AY660" s="24" t="s">
        <v>153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82</v>
      </c>
      <c r="BK660" s="203">
        <f>ROUND(I660*H660,2)</f>
        <v>0</v>
      </c>
      <c r="BL660" s="24" t="s">
        <v>270</v>
      </c>
      <c r="BM660" s="24" t="s">
        <v>875</v>
      </c>
    </row>
    <row r="661" spans="2:65" s="10" customFormat="1" ht="22.35" customHeight="1">
      <c r="B661" s="176"/>
      <c r="C661" s="177"/>
      <c r="D661" s="178" t="s">
        <v>73</v>
      </c>
      <c r="E661" s="190" t="s">
        <v>876</v>
      </c>
      <c r="F661" s="190" t="s">
        <v>877</v>
      </c>
      <c r="G661" s="177"/>
      <c r="H661" s="177"/>
      <c r="I661" s="180"/>
      <c r="J661" s="191">
        <f>BK661</f>
        <v>0</v>
      </c>
      <c r="K661" s="177"/>
      <c r="L661" s="182"/>
      <c r="M661" s="183"/>
      <c r="N661" s="184"/>
      <c r="O661" s="184"/>
      <c r="P661" s="185">
        <f>SUM(P662:P666)</f>
        <v>0</v>
      </c>
      <c r="Q661" s="184"/>
      <c r="R661" s="185">
        <f>SUM(R662:R666)</f>
        <v>3.9793999999999996E-2</v>
      </c>
      <c r="S661" s="184"/>
      <c r="T661" s="186">
        <f>SUM(T662:T666)</f>
        <v>0</v>
      </c>
      <c r="AR661" s="187" t="s">
        <v>84</v>
      </c>
      <c r="AT661" s="188" t="s">
        <v>73</v>
      </c>
      <c r="AU661" s="188" t="s">
        <v>84</v>
      </c>
      <c r="AY661" s="187" t="s">
        <v>153</v>
      </c>
      <c r="BK661" s="189">
        <f>SUM(BK662:BK666)</f>
        <v>0</v>
      </c>
    </row>
    <row r="662" spans="2:65" s="1" customFormat="1" ht="25.5" customHeight="1">
      <c r="B662" s="41"/>
      <c r="C662" s="192" t="s">
        <v>878</v>
      </c>
      <c r="D662" s="192" t="s">
        <v>157</v>
      </c>
      <c r="E662" s="193" t="s">
        <v>879</v>
      </c>
      <c r="F662" s="194" t="s">
        <v>880</v>
      </c>
      <c r="G662" s="195" t="s">
        <v>307</v>
      </c>
      <c r="H662" s="196">
        <v>20.2</v>
      </c>
      <c r="I662" s="197"/>
      <c r="J662" s="198">
        <f>ROUND(I662*H662,2)</f>
        <v>0</v>
      </c>
      <c r="K662" s="194" t="s">
        <v>30</v>
      </c>
      <c r="L662" s="61"/>
      <c r="M662" s="199" t="s">
        <v>30</v>
      </c>
      <c r="N662" s="200" t="s">
        <v>45</v>
      </c>
      <c r="O662" s="42"/>
      <c r="P662" s="201">
        <f>O662*H662</f>
        <v>0</v>
      </c>
      <c r="Q662" s="201">
        <v>1.97E-3</v>
      </c>
      <c r="R662" s="201">
        <f>Q662*H662</f>
        <v>3.9793999999999996E-2</v>
      </c>
      <c r="S662" s="201">
        <v>0</v>
      </c>
      <c r="T662" s="202">
        <f>S662*H662</f>
        <v>0</v>
      </c>
      <c r="AR662" s="24" t="s">
        <v>270</v>
      </c>
      <c r="AT662" s="24" t="s">
        <v>157</v>
      </c>
      <c r="AU662" s="24" t="s">
        <v>163</v>
      </c>
      <c r="AY662" s="24" t="s">
        <v>153</v>
      </c>
      <c r="BE662" s="203">
        <f>IF(N662="základní",J662,0)</f>
        <v>0</v>
      </c>
      <c r="BF662" s="203">
        <f>IF(N662="snížená",J662,0)</f>
        <v>0</v>
      </c>
      <c r="BG662" s="203">
        <f>IF(N662="zákl. přenesená",J662,0)</f>
        <v>0</v>
      </c>
      <c r="BH662" s="203">
        <f>IF(N662="sníž. přenesená",J662,0)</f>
        <v>0</v>
      </c>
      <c r="BI662" s="203">
        <f>IF(N662="nulová",J662,0)</f>
        <v>0</v>
      </c>
      <c r="BJ662" s="24" t="s">
        <v>82</v>
      </c>
      <c r="BK662" s="203">
        <f>ROUND(I662*H662,2)</f>
        <v>0</v>
      </c>
      <c r="BL662" s="24" t="s">
        <v>270</v>
      </c>
      <c r="BM662" s="24" t="s">
        <v>881</v>
      </c>
    </row>
    <row r="663" spans="2:65" s="11" customFormat="1" ht="13.5">
      <c r="B663" s="204"/>
      <c r="C663" s="205"/>
      <c r="D663" s="206" t="s">
        <v>165</v>
      </c>
      <c r="E663" s="207" t="s">
        <v>30</v>
      </c>
      <c r="F663" s="208" t="s">
        <v>882</v>
      </c>
      <c r="G663" s="205"/>
      <c r="H663" s="207" t="s">
        <v>30</v>
      </c>
      <c r="I663" s="209"/>
      <c r="J663" s="205"/>
      <c r="K663" s="205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165</v>
      </c>
      <c r="AU663" s="214" t="s">
        <v>163</v>
      </c>
      <c r="AV663" s="11" t="s">
        <v>82</v>
      </c>
      <c r="AW663" s="11" t="s">
        <v>37</v>
      </c>
      <c r="AX663" s="11" t="s">
        <v>74</v>
      </c>
      <c r="AY663" s="214" t="s">
        <v>153</v>
      </c>
    </row>
    <row r="664" spans="2:65" s="11" customFormat="1" ht="13.5">
      <c r="B664" s="204"/>
      <c r="C664" s="205"/>
      <c r="D664" s="206" t="s">
        <v>165</v>
      </c>
      <c r="E664" s="207" t="s">
        <v>30</v>
      </c>
      <c r="F664" s="208" t="s">
        <v>883</v>
      </c>
      <c r="G664" s="205"/>
      <c r="H664" s="207" t="s">
        <v>30</v>
      </c>
      <c r="I664" s="209"/>
      <c r="J664" s="205"/>
      <c r="K664" s="205"/>
      <c r="L664" s="210"/>
      <c r="M664" s="211"/>
      <c r="N664" s="212"/>
      <c r="O664" s="212"/>
      <c r="P664" s="212"/>
      <c r="Q664" s="212"/>
      <c r="R664" s="212"/>
      <c r="S664" s="212"/>
      <c r="T664" s="213"/>
      <c r="AT664" s="214" t="s">
        <v>165</v>
      </c>
      <c r="AU664" s="214" t="s">
        <v>163</v>
      </c>
      <c r="AV664" s="11" t="s">
        <v>82</v>
      </c>
      <c r="AW664" s="11" t="s">
        <v>37</v>
      </c>
      <c r="AX664" s="11" t="s">
        <v>74</v>
      </c>
      <c r="AY664" s="214" t="s">
        <v>153</v>
      </c>
    </row>
    <row r="665" spans="2:65" s="12" customFormat="1" ht="13.5">
      <c r="B665" s="215"/>
      <c r="C665" s="216"/>
      <c r="D665" s="206" t="s">
        <v>165</v>
      </c>
      <c r="E665" s="217" t="s">
        <v>30</v>
      </c>
      <c r="F665" s="218" t="s">
        <v>884</v>
      </c>
      <c r="G665" s="216"/>
      <c r="H665" s="219">
        <v>20.2</v>
      </c>
      <c r="I665" s="220"/>
      <c r="J665" s="216"/>
      <c r="K665" s="216"/>
      <c r="L665" s="221"/>
      <c r="M665" s="222"/>
      <c r="N665" s="223"/>
      <c r="O665" s="223"/>
      <c r="P665" s="223"/>
      <c r="Q665" s="223"/>
      <c r="R665" s="223"/>
      <c r="S665" s="223"/>
      <c r="T665" s="224"/>
      <c r="AT665" s="225" t="s">
        <v>165</v>
      </c>
      <c r="AU665" s="225" t="s">
        <v>163</v>
      </c>
      <c r="AV665" s="12" t="s">
        <v>84</v>
      </c>
      <c r="AW665" s="12" t="s">
        <v>37</v>
      </c>
      <c r="AX665" s="12" t="s">
        <v>82</v>
      </c>
      <c r="AY665" s="225" t="s">
        <v>153</v>
      </c>
    </row>
    <row r="666" spans="2:65" s="1" customFormat="1" ht="38.25" customHeight="1">
      <c r="B666" s="41"/>
      <c r="C666" s="192" t="s">
        <v>885</v>
      </c>
      <c r="D666" s="192" t="s">
        <v>157</v>
      </c>
      <c r="E666" s="193" t="s">
        <v>886</v>
      </c>
      <c r="F666" s="194" t="s">
        <v>887</v>
      </c>
      <c r="G666" s="195" t="s">
        <v>254</v>
      </c>
      <c r="H666" s="196">
        <v>0.04</v>
      </c>
      <c r="I666" s="197"/>
      <c r="J666" s="198">
        <f>ROUND(I666*H666,2)</f>
        <v>0</v>
      </c>
      <c r="K666" s="194" t="s">
        <v>161</v>
      </c>
      <c r="L666" s="61"/>
      <c r="M666" s="199" t="s">
        <v>30</v>
      </c>
      <c r="N666" s="200" t="s">
        <v>45</v>
      </c>
      <c r="O666" s="42"/>
      <c r="P666" s="201">
        <f>O666*H666</f>
        <v>0</v>
      </c>
      <c r="Q666" s="201">
        <v>0</v>
      </c>
      <c r="R666" s="201">
        <f>Q666*H666</f>
        <v>0</v>
      </c>
      <c r="S666" s="201">
        <v>0</v>
      </c>
      <c r="T666" s="202">
        <f>S666*H666</f>
        <v>0</v>
      </c>
      <c r="AR666" s="24" t="s">
        <v>270</v>
      </c>
      <c r="AT666" s="24" t="s">
        <v>157</v>
      </c>
      <c r="AU666" s="24" t="s">
        <v>163</v>
      </c>
      <c r="AY666" s="24" t="s">
        <v>153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82</v>
      </c>
      <c r="BK666" s="203">
        <f>ROUND(I666*H666,2)</f>
        <v>0</v>
      </c>
      <c r="BL666" s="24" t="s">
        <v>270</v>
      </c>
      <c r="BM666" s="24" t="s">
        <v>888</v>
      </c>
    </row>
    <row r="667" spans="2:65" s="10" customFormat="1" ht="22.35" customHeight="1">
      <c r="B667" s="176"/>
      <c r="C667" s="177"/>
      <c r="D667" s="178" t="s">
        <v>73</v>
      </c>
      <c r="E667" s="190" t="s">
        <v>889</v>
      </c>
      <c r="F667" s="190" t="s">
        <v>890</v>
      </c>
      <c r="G667" s="177"/>
      <c r="H667" s="177"/>
      <c r="I667" s="180"/>
      <c r="J667" s="191">
        <f>BK667</f>
        <v>0</v>
      </c>
      <c r="K667" s="177"/>
      <c r="L667" s="182"/>
      <c r="M667" s="183"/>
      <c r="N667" s="184"/>
      <c r="O667" s="184"/>
      <c r="P667" s="185">
        <f>SUM(P668:P676)</f>
        <v>0</v>
      </c>
      <c r="Q667" s="184"/>
      <c r="R667" s="185">
        <f>SUM(R668:R676)</f>
        <v>0</v>
      </c>
      <c r="S667" s="184"/>
      <c r="T667" s="186">
        <f>SUM(T668:T676)</f>
        <v>0.85326000000000002</v>
      </c>
      <c r="AR667" s="187" t="s">
        <v>84</v>
      </c>
      <c r="AT667" s="188" t="s">
        <v>73</v>
      </c>
      <c r="AU667" s="188" t="s">
        <v>84</v>
      </c>
      <c r="AY667" s="187" t="s">
        <v>153</v>
      </c>
      <c r="BK667" s="189">
        <f>SUM(BK668:BK676)</f>
        <v>0</v>
      </c>
    </row>
    <row r="668" spans="2:65" s="1" customFormat="1" ht="16.5" customHeight="1">
      <c r="B668" s="41"/>
      <c r="C668" s="192" t="s">
        <v>891</v>
      </c>
      <c r="D668" s="192" t="s">
        <v>157</v>
      </c>
      <c r="E668" s="193" t="s">
        <v>892</v>
      </c>
      <c r="F668" s="194" t="s">
        <v>893</v>
      </c>
      <c r="G668" s="195" t="s">
        <v>307</v>
      </c>
      <c r="H668" s="196">
        <v>9.6</v>
      </c>
      <c r="I668" s="197"/>
      <c r="J668" s="198">
        <f t="shared" ref="J668:J676" si="0">ROUND(I668*H668,2)</f>
        <v>0</v>
      </c>
      <c r="K668" s="194" t="s">
        <v>161</v>
      </c>
      <c r="L668" s="61"/>
      <c r="M668" s="199" t="s">
        <v>30</v>
      </c>
      <c r="N668" s="200" t="s">
        <v>45</v>
      </c>
      <c r="O668" s="42"/>
      <c r="P668" s="201">
        <f t="shared" ref="P668:P676" si="1">O668*H668</f>
        <v>0</v>
      </c>
      <c r="Q668" s="201">
        <v>0</v>
      </c>
      <c r="R668" s="201">
        <f t="shared" ref="R668:R676" si="2">Q668*H668</f>
        <v>0</v>
      </c>
      <c r="S668" s="201">
        <v>2.5999999999999999E-3</v>
      </c>
      <c r="T668" s="202">
        <f t="shared" ref="T668:T676" si="3">S668*H668</f>
        <v>2.496E-2</v>
      </c>
      <c r="AR668" s="24" t="s">
        <v>270</v>
      </c>
      <c r="AT668" s="24" t="s">
        <v>157</v>
      </c>
      <c r="AU668" s="24" t="s">
        <v>163</v>
      </c>
      <c r="AY668" s="24" t="s">
        <v>153</v>
      </c>
      <c r="BE668" s="203">
        <f t="shared" ref="BE668:BE676" si="4">IF(N668="základní",J668,0)</f>
        <v>0</v>
      </c>
      <c r="BF668" s="203">
        <f t="shared" ref="BF668:BF676" si="5">IF(N668="snížená",J668,0)</f>
        <v>0</v>
      </c>
      <c r="BG668" s="203">
        <f t="shared" ref="BG668:BG676" si="6">IF(N668="zákl. přenesená",J668,0)</f>
        <v>0</v>
      </c>
      <c r="BH668" s="203">
        <f t="shared" ref="BH668:BH676" si="7">IF(N668="sníž. přenesená",J668,0)</f>
        <v>0</v>
      </c>
      <c r="BI668" s="203">
        <f t="shared" ref="BI668:BI676" si="8">IF(N668="nulová",J668,0)</f>
        <v>0</v>
      </c>
      <c r="BJ668" s="24" t="s">
        <v>82</v>
      </c>
      <c r="BK668" s="203">
        <f t="shared" ref="BK668:BK676" si="9">ROUND(I668*H668,2)</f>
        <v>0</v>
      </c>
      <c r="BL668" s="24" t="s">
        <v>270</v>
      </c>
      <c r="BM668" s="24" t="s">
        <v>894</v>
      </c>
    </row>
    <row r="669" spans="2:65" s="1" customFormat="1" ht="16.5" customHeight="1">
      <c r="B669" s="41"/>
      <c r="C669" s="192" t="s">
        <v>895</v>
      </c>
      <c r="D669" s="192" t="s">
        <v>157</v>
      </c>
      <c r="E669" s="193" t="s">
        <v>896</v>
      </c>
      <c r="F669" s="194" t="s">
        <v>897</v>
      </c>
      <c r="G669" s="195" t="s">
        <v>307</v>
      </c>
      <c r="H669" s="196">
        <v>10</v>
      </c>
      <c r="I669" s="197"/>
      <c r="J669" s="198">
        <f t="shared" si="0"/>
        <v>0</v>
      </c>
      <c r="K669" s="194" t="s">
        <v>161</v>
      </c>
      <c r="L669" s="61"/>
      <c r="M669" s="199" t="s">
        <v>30</v>
      </c>
      <c r="N669" s="200" t="s">
        <v>45</v>
      </c>
      <c r="O669" s="42"/>
      <c r="P669" s="201">
        <f t="shared" si="1"/>
        <v>0</v>
      </c>
      <c r="Q669" s="201">
        <v>0</v>
      </c>
      <c r="R669" s="201">
        <f t="shared" si="2"/>
        <v>0</v>
      </c>
      <c r="S669" s="201">
        <v>3.9399999999999999E-3</v>
      </c>
      <c r="T669" s="202">
        <f t="shared" si="3"/>
        <v>3.9399999999999998E-2</v>
      </c>
      <c r="AR669" s="24" t="s">
        <v>270</v>
      </c>
      <c r="AT669" s="24" t="s">
        <v>157</v>
      </c>
      <c r="AU669" s="24" t="s">
        <v>163</v>
      </c>
      <c r="AY669" s="24" t="s">
        <v>153</v>
      </c>
      <c r="BE669" s="203">
        <f t="shared" si="4"/>
        <v>0</v>
      </c>
      <c r="BF669" s="203">
        <f t="shared" si="5"/>
        <v>0</v>
      </c>
      <c r="BG669" s="203">
        <f t="shared" si="6"/>
        <v>0</v>
      </c>
      <c r="BH669" s="203">
        <f t="shared" si="7"/>
        <v>0</v>
      </c>
      <c r="BI669" s="203">
        <f t="shared" si="8"/>
        <v>0</v>
      </c>
      <c r="BJ669" s="24" t="s">
        <v>82</v>
      </c>
      <c r="BK669" s="203">
        <f t="shared" si="9"/>
        <v>0</v>
      </c>
      <c r="BL669" s="24" t="s">
        <v>270</v>
      </c>
      <c r="BM669" s="24" t="s">
        <v>898</v>
      </c>
    </row>
    <row r="670" spans="2:65" s="1" customFormat="1" ht="16.5" customHeight="1">
      <c r="B670" s="41"/>
      <c r="C670" s="192" t="s">
        <v>899</v>
      </c>
      <c r="D670" s="192" t="s">
        <v>157</v>
      </c>
      <c r="E670" s="193" t="s">
        <v>900</v>
      </c>
      <c r="F670" s="194" t="s">
        <v>901</v>
      </c>
      <c r="G670" s="195" t="s">
        <v>205</v>
      </c>
      <c r="H670" s="196">
        <v>17.5</v>
      </c>
      <c r="I670" s="197"/>
      <c r="J670" s="198">
        <f t="shared" si="0"/>
        <v>0</v>
      </c>
      <c r="K670" s="194" t="s">
        <v>161</v>
      </c>
      <c r="L670" s="61"/>
      <c r="M670" s="199" t="s">
        <v>30</v>
      </c>
      <c r="N670" s="200" t="s">
        <v>45</v>
      </c>
      <c r="O670" s="42"/>
      <c r="P670" s="201">
        <f t="shared" si="1"/>
        <v>0</v>
      </c>
      <c r="Q670" s="201">
        <v>0</v>
      </c>
      <c r="R670" s="201">
        <f t="shared" si="2"/>
        <v>0</v>
      </c>
      <c r="S670" s="201">
        <v>4.5080000000000002E-2</v>
      </c>
      <c r="T670" s="202">
        <f t="shared" si="3"/>
        <v>0.78890000000000005</v>
      </c>
      <c r="AR670" s="24" t="s">
        <v>270</v>
      </c>
      <c r="AT670" s="24" t="s">
        <v>157</v>
      </c>
      <c r="AU670" s="24" t="s">
        <v>163</v>
      </c>
      <c r="AY670" s="24" t="s">
        <v>153</v>
      </c>
      <c r="BE670" s="203">
        <f t="shared" si="4"/>
        <v>0</v>
      </c>
      <c r="BF670" s="203">
        <f t="shared" si="5"/>
        <v>0</v>
      </c>
      <c r="BG670" s="203">
        <f t="shared" si="6"/>
        <v>0</v>
      </c>
      <c r="BH670" s="203">
        <f t="shared" si="7"/>
        <v>0</v>
      </c>
      <c r="BI670" s="203">
        <f t="shared" si="8"/>
        <v>0</v>
      </c>
      <c r="BJ670" s="24" t="s">
        <v>82</v>
      </c>
      <c r="BK670" s="203">
        <f t="shared" si="9"/>
        <v>0</v>
      </c>
      <c r="BL670" s="24" t="s">
        <v>270</v>
      </c>
      <c r="BM670" s="24" t="s">
        <v>902</v>
      </c>
    </row>
    <row r="671" spans="2:65" s="1" customFormat="1" ht="16.5" customHeight="1">
      <c r="B671" s="41"/>
      <c r="C671" s="192" t="s">
        <v>903</v>
      </c>
      <c r="D671" s="192" t="s">
        <v>157</v>
      </c>
      <c r="E671" s="193" t="s">
        <v>904</v>
      </c>
      <c r="F671" s="194" t="s">
        <v>905</v>
      </c>
      <c r="G671" s="195" t="s">
        <v>906</v>
      </c>
      <c r="H671" s="196">
        <v>60</v>
      </c>
      <c r="I671" s="197"/>
      <c r="J671" s="198">
        <f t="shared" si="0"/>
        <v>0</v>
      </c>
      <c r="K671" s="194" t="s">
        <v>30</v>
      </c>
      <c r="L671" s="61"/>
      <c r="M671" s="199" t="s">
        <v>30</v>
      </c>
      <c r="N671" s="200" t="s">
        <v>45</v>
      </c>
      <c r="O671" s="42"/>
      <c r="P671" s="201">
        <f t="shared" si="1"/>
        <v>0</v>
      </c>
      <c r="Q671" s="201">
        <v>0</v>
      </c>
      <c r="R671" s="201">
        <f t="shared" si="2"/>
        <v>0</v>
      </c>
      <c r="S671" s="201">
        <v>0</v>
      </c>
      <c r="T671" s="202">
        <f t="shared" si="3"/>
        <v>0</v>
      </c>
      <c r="AR671" s="24" t="s">
        <v>270</v>
      </c>
      <c r="AT671" s="24" t="s">
        <v>157</v>
      </c>
      <c r="AU671" s="24" t="s">
        <v>163</v>
      </c>
      <c r="AY671" s="24" t="s">
        <v>153</v>
      </c>
      <c r="BE671" s="203">
        <f t="shared" si="4"/>
        <v>0</v>
      </c>
      <c r="BF671" s="203">
        <f t="shared" si="5"/>
        <v>0</v>
      </c>
      <c r="BG671" s="203">
        <f t="shared" si="6"/>
        <v>0</v>
      </c>
      <c r="BH671" s="203">
        <f t="shared" si="7"/>
        <v>0</v>
      </c>
      <c r="BI671" s="203">
        <f t="shared" si="8"/>
        <v>0</v>
      </c>
      <c r="BJ671" s="24" t="s">
        <v>82</v>
      </c>
      <c r="BK671" s="203">
        <f t="shared" si="9"/>
        <v>0</v>
      </c>
      <c r="BL671" s="24" t="s">
        <v>270</v>
      </c>
      <c r="BM671" s="24" t="s">
        <v>907</v>
      </c>
    </row>
    <row r="672" spans="2:65" s="1" customFormat="1" ht="16.5" customHeight="1">
      <c r="B672" s="41"/>
      <c r="C672" s="192" t="s">
        <v>908</v>
      </c>
      <c r="D672" s="192" t="s">
        <v>157</v>
      </c>
      <c r="E672" s="193" t="s">
        <v>909</v>
      </c>
      <c r="F672" s="194" t="s">
        <v>910</v>
      </c>
      <c r="G672" s="195" t="s">
        <v>328</v>
      </c>
      <c r="H672" s="196">
        <v>1</v>
      </c>
      <c r="I672" s="197"/>
      <c r="J672" s="198">
        <f t="shared" si="0"/>
        <v>0</v>
      </c>
      <c r="K672" s="194" t="s">
        <v>30</v>
      </c>
      <c r="L672" s="61"/>
      <c r="M672" s="199" t="s">
        <v>30</v>
      </c>
      <c r="N672" s="200" t="s">
        <v>45</v>
      </c>
      <c r="O672" s="42"/>
      <c r="P672" s="201">
        <f t="shared" si="1"/>
        <v>0</v>
      </c>
      <c r="Q672" s="201">
        <v>0</v>
      </c>
      <c r="R672" s="201">
        <f t="shared" si="2"/>
        <v>0</v>
      </c>
      <c r="S672" s="201">
        <v>0</v>
      </c>
      <c r="T672" s="202">
        <f t="shared" si="3"/>
        <v>0</v>
      </c>
      <c r="AR672" s="24" t="s">
        <v>270</v>
      </c>
      <c r="AT672" s="24" t="s">
        <v>157</v>
      </c>
      <c r="AU672" s="24" t="s">
        <v>163</v>
      </c>
      <c r="AY672" s="24" t="s">
        <v>153</v>
      </c>
      <c r="BE672" s="203">
        <f t="shared" si="4"/>
        <v>0</v>
      </c>
      <c r="BF672" s="203">
        <f t="shared" si="5"/>
        <v>0</v>
      </c>
      <c r="BG672" s="203">
        <f t="shared" si="6"/>
        <v>0</v>
      </c>
      <c r="BH672" s="203">
        <f t="shared" si="7"/>
        <v>0</v>
      </c>
      <c r="BI672" s="203">
        <f t="shared" si="8"/>
        <v>0</v>
      </c>
      <c r="BJ672" s="24" t="s">
        <v>82</v>
      </c>
      <c r="BK672" s="203">
        <f t="shared" si="9"/>
        <v>0</v>
      </c>
      <c r="BL672" s="24" t="s">
        <v>270</v>
      </c>
      <c r="BM672" s="24" t="s">
        <v>911</v>
      </c>
    </row>
    <row r="673" spans="2:65" s="1" customFormat="1" ht="25.5" customHeight="1">
      <c r="B673" s="41"/>
      <c r="C673" s="192" t="s">
        <v>912</v>
      </c>
      <c r="D673" s="192" t="s">
        <v>157</v>
      </c>
      <c r="E673" s="193" t="s">
        <v>913</v>
      </c>
      <c r="F673" s="194" t="s">
        <v>914</v>
      </c>
      <c r="G673" s="195" t="s">
        <v>328</v>
      </c>
      <c r="H673" s="196">
        <v>1</v>
      </c>
      <c r="I673" s="197"/>
      <c r="J673" s="198">
        <f t="shared" si="0"/>
        <v>0</v>
      </c>
      <c r="K673" s="194" t="s">
        <v>30</v>
      </c>
      <c r="L673" s="61"/>
      <c r="M673" s="199" t="s">
        <v>30</v>
      </c>
      <c r="N673" s="200" t="s">
        <v>45</v>
      </c>
      <c r="O673" s="42"/>
      <c r="P673" s="201">
        <f t="shared" si="1"/>
        <v>0</v>
      </c>
      <c r="Q673" s="201">
        <v>0</v>
      </c>
      <c r="R673" s="201">
        <f t="shared" si="2"/>
        <v>0</v>
      </c>
      <c r="S673" s="201">
        <v>0</v>
      </c>
      <c r="T673" s="202">
        <f t="shared" si="3"/>
        <v>0</v>
      </c>
      <c r="AR673" s="24" t="s">
        <v>270</v>
      </c>
      <c r="AT673" s="24" t="s">
        <v>157</v>
      </c>
      <c r="AU673" s="24" t="s">
        <v>163</v>
      </c>
      <c r="AY673" s="24" t="s">
        <v>153</v>
      </c>
      <c r="BE673" s="203">
        <f t="shared" si="4"/>
        <v>0</v>
      </c>
      <c r="BF673" s="203">
        <f t="shared" si="5"/>
        <v>0</v>
      </c>
      <c r="BG673" s="203">
        <f t="shared" si="6"/>
        <v>0</v>
      </c>
      <c r="BH673" s="203">
        <f t="shared" si="7"/>
        <v>0</v>
      </c>
      <c r="BI673" s="203">
        <f t="shared" si="8"/>
        <v>0</v>
      </c>
      <c r="BJ673" s="24" t="s">
        <v>82</v>
      </c>
      <c r="BK673" s="203">
        <f t="shared" si="9"/>
        <v>0</v>
      </c>
      <c r="BL673" s="24" t="s">
        <v>270</v>
      </c>
      <c r="BM673" s="24" t="s">
        <v>915</v>
      </c>
    </row>
    <row r="674" spans="2:65" s="1" customFormat="1" ht="16.5" customHeight="1">
      <c r="B674" s="41"/>
      <c r="C674" s="192" t="s">
        <v>916</v>
      </c>
      <c r="D674" s="192" t="s">
        <v>157</v>
      </c>
      <c r="E674" s="193" t="s">
        <v>917</v>
      </c>
      <c r="F674" s="194" t="s">
        <v>918</v>
      </c>
      <c r="G674" s="195" t="s">
        <v>205</v>
      </c>
      <c r="H674" s="196">
        <v>17.5</v>
      </c>
      <c r="I674" s="197"/>
      <c r="J674" s="198">
        <f t="shared" si="0"/>
        <v>0</v>
      </c>
      <c r="K674" s="194" t="s">
        <v>30</v>
      </c>
      <c r="L674" s="61"/>
      <c r="M674" s="199" t="s">
        <v>30</v>
      </c>
      <c r="N674" s="200" t="s">
        <v>45</v>
      </c>
      <c r="O674" s="42"/>
      <c r="P674" s="201">
        <f t="shared" si="1"/>
        <v>0</v>
      </c>
      <c r="Q674" s="201">
        <v>0</v>
      </c>
      <c r="R674" s="201">
        <f t="shared" si="2"/>
        <v>0</v>
      </c>
      <c r="S674" s="201">
        <v>0</v>
      </c>
      <c r="T674" s="202">
        <f t="shared" si="3"/>
        <v>0</v>
      </c>
      <c r="AR674" s="24" t="s">
        <v>270</v>
      </c>
      <c r="AT674" s="24" t="s">
        <v>157</v>
      </c>
      <c r="AU674" s="24" t="s">
        <v>163</v>
      </c>
      <c r="AY674" s="24" t="s">
        <v>153</v>
      </c>
      <c r="BE674" s="203">
        <f t="shared" si="4"/>
        <v>0</v>
      </c>
      <c r="BF674" s="203">
        <f t="shared" si="5"/>
        <v>0</v>
      </c>
      <c r="BG674" s="203">
        <f t="shared" si="6"/>
        <v>0</v>
      </c>
      <c r="BH674" s="203">
        <f t="shared" si="7"/>
        <v>0</v>
      </c>
      <c r="BI674" s="203">
        <f t="shared" si="8"/>
        <v>0</v>
      </c>
      <c r="BJ674" s="24" t="s">
        <v>82</v>
      </c>
      <c r="BK674" s="203">
        <f t="shared" si="9"/>
        <v>0</v>
      </c>
      <c r="BL674" s="24" t="s">
        <v>270</v>
      </c>
      <c r="BM674" s="24" t="s">
        <v>919</v>
      </c>
    </row>
    <row r="675" spans="2:65" s="1" customFormat="1" ht="25.5" customHeight="1">
      <c r="B675" s="41"/>
      <c r="C675" s="192" t="s">
        <v>920</v>
      </c>
      <c r="D675" s="192" t="s">
        <v>157</v>
      </c>
      <c r="E675" s="193" t="s">
        <v>921</v>
      </c>
      <c r="F675" s="194" t="s">
        <v>922</v>
      </c>
      <c r="G675" s="195" t="s">
        <v>307</v>
      </c>
      <c r="H675" s="196">
        <v>9.6</v>
      </c>
      <c r="I675" s="197"/>
      <c r="J675" s="198">
        <f t="shared" si="0"/>
        <v>0</v>
      </c>
      <c r="K675" s="194" t="s">
        <v>30</v>
      </c>
      <c r="L675" s="61"/>
      <c r="M675" s="199" t="s">
        <v>30</v>
      </c>
      <c r="N675" s="200" t="s">
        <v>45</v>
      </c>
      <c r="O675" s="42"/>
      <c r="P675" s="201">
        <f t="shared" si="1"/>
        <v>0</v>
      </c>
      <c r="Q675" s="201">
        <v>0</v>
      </c>
      <c r="R675" s="201">
        <f t="shared" si="2"/>
        <v>0</v>
      </c>
      <c r="S675" s="201">
        <v>0</v>
      </c>
      <c r="T675" s="202">
        <f t="shared" si="3"/>
        <v>0</v>
      </c>
      <c r="AR675" s="24" t="s">
        <v>270</v>
      </c>
      <c r="AT675" s="24" t="s">
        <v>157</v>
      </c>
      <c r="AU675" s="24" t="s">
        <v>163</v>
      </c>
      <c r="AY675" s="24" t="s">
        <v>153</v>
      </c>
      <c r="BE675" s="203">
        <f t="shared" si="4"/>
        <v>0</v>
      </c>
      <c r="BF675" s="203">
        <f t="shared" si="5"/>
        <v>0</v>
      </c>
      <c r="BG675" s="203">
        <f t="shared" si="6"/>
        <v>0</v>
      </c>
      <c r="BH675" s="203">
        <f t="shared" si="7"/>
        <v>0</v>
      </c>
      <c r="BI675" s="203">
        <f t="shared" si="8"/>
        <v>0</v>
      </c>
      <c r="BJ675" s="24" t="s">
        <v>82</v>
      </c>
      <c r="BK675" s="203">
        <f t="shared" si="9"/>
        <v>0</v>
      </c>
      <c r="BL675" s="24" t="s">
        <v>270</v>
      </c>
      <c r="BM675" s="24" t="s">
        <v>923</v>
      </c>
    </row>
    <row r="676" spans="2:65" s="1" customFormat="1" ht="16.5" customHeight="1">
      <c r="B676" s="41"/>
      <c r="C676" s="192" t="s">
        <v>924</v>
      </c>
      <c r="D676" s="192" t="s">
        <v>157</v>
      </c>
      <c r="E676" s="193" t="s">
        <v>925</v>
      </c>
      <c r="F676" s="194" t="s">
        <v>926</v>
      </c>
      <c r="G676" s="195" t="s">
        <v>307</v>
      </c>
      <c r="H676" s="196">
        <v>10</v>
      </c>
      <c r="I676" s="197"/>
      <c r="J676" s="198">
        <f t="shared" si="0"/>
        <v>0</v>
      </c>
      <c r="K676" s="194" t="s">
        <v>30</v>
      </c>
      <c r="L676" s="61"/>
      <c r="M676" s="199" t="s">
        <v>30</v>
      </c>
      <c r="N676" s="200" t="s">
        <v>45</v>
      </c>
      <c r="O676" s="42"/>
      <c r="P676" s="201">
        <f t="shared" si="1"/>
        <v>0</v>
      </c>
      <c r="Q676" s="201">
        <v>0</v>
      </c>
      <c r="R676" s="201">
        <f t="shared" si="2"/>
        <v>0</v>
      </c>
      <c r="S676" s="201">
        <v>0</v>
      </c>
      <c r="T676" s="202">
        <f t="shared" si="3"/>
        <v>0</v>
      </c>
      <c r="AR676" s="24" t="s">
        <v>270</v>
      </c>
      <c r="AT676" s="24" t="s">
        <v>157</v>
      </c>
      <c r="AU676" s="24" t="s">
        <v>163</v>
      </c>
      <c r="AY676" s="24" t="s">
        <v>153</v>
      </c>
      <c r="BE676" s="203">
        <f t="shared" si="4"/>
        <v>0</v>
      </c>
      <c r="BF676" s="203">
        <f t="shared" si="5"/>
        <v>0</v>
      </c>
      <c r="BG676" s="203">
        <f t="shared" si="6"/>
        <v>0</v>
      </c>
      <c r="BH676" s="203">
        <f t="shared" si="7"/>
        <v>0</v>
      </c>
      <c r="BI676" s="203">
        <f t="shared" si="8"/>
        <v>0</v>
      </c>
      <c r="BJ676" s="24" t="s">
        <v>82</v>
      </c>
      <c r="BK676" s="203">
        <f t="shared" si="9"/>
        <v>0</v>
      </c>
      <c r="BL676" s="24" t="s">
        <v>270</v>
      </c>
      <c r="BM676" s="24" t="s">
        <v>927</v>
      </c>
    </row>
    <row r="677" spans="2:65" s="10" customFormat="1" ht="37.35" customHeight="1">
      <c r="B677" s="176"/>
      <c r="C677" s="177"/>
      <c r="D677" s="178" t="s">
        <v>73</v>
      </c>
      <c r="E677" s="179" t="s">
        <v>85</v>
      </c>
      <c r="F677" s="179" t="s">
        <v>928</v>
      </c>
      <c r="G677" s="177"/>
      <c r="H677" s="177"/>
      <c r="I677" s="180"/>
      <c r="J677" s="181">
        <f>BK677</f>
        <v>0</v>
      </c>
      <c r="K677" s="177"/>
      <c r="L677" s="182"/>
      <c r="M677" s="183"/>
      <c r="N677" s="184"/>
      <c r="O677" s="184"/>
      <c r="P677" s="185">
        <f>P678+P788</f>
        <v>0</v>
      </c>
      <c r="Q677" s="184"/>
      <c r="R677" s="185">
        <f>R678+R788</f>
        <v>12.553775</v>
      </c>
      <c r="S677" s="184"/>
      <c r="T677" s="186">
        <f>T678+T788</f>
        <v>11.972010000000001</v>
      </c>
      <c r="AR677" s="187" t="s">
        <v>82</v>
      </c>
      <c r="AT677" s="188" t="s">
        <v>73</v>
      </c>
      <c r="AU677" s="188" t="s">
        <v>74</v>
      </c>
      <c r="AY677" s="187" t="s">
        <v>153</v>
      </c>
      <c r="BK677" s="189">
        <f>BK678+BK788</f>
        <v>0</v>
      </c>
    </row>
    <row r="678" spans="2:65" s="10" customFormat="1" ht="19.899999999999999" customHeight="1">
      <c r="B678" s="176"/>
      <c r="C678" s="177"/>
      <c r="D678" s="178" t="s">
        <v>73</v>
      </c>
      <c r="E678" s="190" t="s">
        <v>154</v>
      </c>
      <c r="F678" s="190" t="s">
        <v>155</v>
      </c>
      <c r="G678" s="177"/>
      <c r="H678" s="177"/>
      <c r="I678" s="180"/>
      <c r="J678" s="191">
        <f>BK678</f>
        <v>0</v>
      </c>
      <c r="K678" s="177"/>
      <c r="L678" s="182"/>
      <c r="M678" s="183"/>
      <c r="N678" s="184"/>
      <c r="O678" s="184"/>
      <c r="P678" s="185">
        <f>P679+P684+P738+P740+P743+P778+P786</f>
        <v>0</v>
      </c>
      <c r="Q678" s="184"/>
      <c r="R678" s="185">
        <f>R679+R684+R738+R740+R743+R778+R786</f>
        <v>10.687049999999999</v>
      </c>
      <c r="S678" s="184"/>
      <c r="T678" s="186">
        <f>T679+T684+T738+T740+T743+T778+T786</f>
        <v>11.753</v>
      </c>
      <c r="AR678" s="187" t="s">
        <v>82</v>
      </c>
      <c r="AT678" s="188" t="s">
        <v>73</v>
      </c>
      <c r="AU678" s="188" t="s">
        <v>82</v>
      </c>
      <c r="AY678" s="187" t="s">
        <v>153</v>
      </c>
      <c r="BK678" s="189">
        <f>BK679+BK684+BK738+BK740+BK743+BK778+BK786</f>
        <v>0</v>
      </c>
    </row>
    <row r="679" spans="2:65" s="10" customFormat="1" ht="14.85" customHeight="1">
      <c r="B679" s="176"/>
      <c r="C679" s="177"/>
      <c r="D679" s="178" t="s">
        <v>73</v>
      </c>
      <c r="E679" s="190" t="s">
        <v>163</v>
      </c>
      <c r="F679" s="190" t="s">
        <v>303</v>
      </c>
      <c r="G679" s="177"/>
      <c r="H679" s="177"/>
      <c r="I679" s="180"/>
      <c r="J679" s="191">
        <f>BK679</f>
        <v>0</v>
      </c>
      <c r="K679" s="177"/>
      <c r="L679" s="182"/>
      <c r="M679" s="183"/>
      <c r="N679" s="184"/>
      <c r="O679" s="184"/>
      <c r="P679" s="185">
        <f>SUM(P680:P683)</f>
        <v>0</v>
      </c>
      <c r="Q679" s="184"/>
      <c r="R679" s="185">
        <f>SUM(R680:R683)</f>
        <v>0.8285300000000001</v>
      </c>
      <c r="S679" s="184"/>
      <c r="T679" s="186">
        <f>SUM(T680:T683)</f>
        <v>0</v>
      </c>
      <c r="AR679" s="187" t="s">
        <v>82</v>
      </c>
      <c r="AT679" s="188" t="s">
        <v>73</v>
      </c>
      <c r="AU679" s="188" t="s">
        <v>84</v>
      </c>
      <c r="AY679" s="187" t="s">
        <v>153</v>
      </c>
      <c r="BK679" s="189">
        <f>SUM(BK680:BK683)</f>
        <v>0</v>
      </c>
    </row>
    <row r="680" spans="2:65" s="1" customFormat="1" ht="25.5" customHeight="1">
      <c r="B680" s="41"/>
      <c r="C680" s="192" t="s">
        <v>929</v>
      </c>
      <c r="D680" s="192" t="s">
        <v>157</v>
      </c>
      <c r="E680" s="193" t="s">
        <v>930</v>
      </c>
      <c r="F680" s="194" t="s">
        <v>931</v>
      </c>
      <c r="G680" s="195" t="s">
        <v>205</v>
      </c>
      <c r="H680" s="196">
        <v>29</v>
      </c>
      <c r="I680" s="197"/>
      <c r="J680" s="198">
        <f>ROUND(I680*H680,2)</f>
        <v>0</v>
      </c>
      <c r="K680" s="194" t="s">
        <v>161</v>
      </c>
      <c r="L680" s="61"/>
      <c r="M680" s="199" t="s">
        <v>30</v>
      </c>
      <c r="N680" s="200" t="s">
        <v>45</v>
      </c>
      <c r="O680" s="42"/>
      <c r="P680" s="201">
        <f>O680*H680</f>
        <v>0</v>
      </c>
      <c r="Q680" s="201">
        <v>2.8570000000000002E-2</v>
      </c>
      <c r="R680" s="201">
        <f>Q680*H680</f>
        <v>0.8285300000000001</v>
      </c>
      <c r="S680" s="201">
        <v>0</v>
      </c>
      <c r="T680" s="202">
        <f>S680*H680</f>
        <v>0</v>
      </c>
      <c r="AR680" s="24" t="s">
        <v>162</v>
      </c>
      <c r="AT680" s="24" t="s">
        <v>157</v>
      </c>
      <c r="AU680" s="24" t="s">
        <v>163</v>
      </c>
      <c r="AY680" s="24" t="s">
        <v>153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4" t="s">
        <v>82</v>
      </c>
      <c r="BK680" s="203">
        <f>ROUND(I680*H680,2)</f>
        <v>0</v>
      </c>
      <c r="BL680" s="24" t="s">
        <v>162</v>
      </c>
      <c r="BM680" s="24" t="s">
        <v>932</v>
      </c>
    </row>
    <row r="681" spans="2:65" s="11" customFormat="1" ht="13.5">
      <c r="B681" s="204"/>
      <c r="C681" s="205"/>
      <c r="D681" s="206" t="s">
        <v>165</v>
      </c>
      <c r="E681" s="207" t="s">
        <v>30</v>
      </c>
      <c r="F681" s="208" t="s">
        <v>933</v>
      </c>
      <c r="G681" s="205"/>
      <c r="H681" s="207" t="s">
        <v>30</v>
      </c>
      <c r="I681" s="209"/>
      <c r="J681" s="205"/>
      <c r="K681" s="205"/>
      <c r="L681" s="210"/>
      <c r="M681" s="211"/>
      <c r="N681" s="212"/>
      <c r="O681" s="212"/>
      <c r="P681" s="212"/>
      <c r="Q681" s="212"/>
      <c r="R681" s="212"/>
      <c r="S681" s="212"/>
      <c r="T681" s="213"/>
      <c r="AT681" s="214" t="s">
        <v>165</v>
      </c>
      <c r="AU681" s="214" t="s">
        <v>163</v>
      </c>
      <c r="AV681" s="11" t="s">
        <v>82</v>
      </c>
      <c r="AW681" s="11" t="s">
        <v>37</v>
      </c>
      <c r="AX681" s="11" t="s">
        <v>74</v>
      </c>
      <c r="AY681" s="214" t="s">
        <v>153</v>
      </c>
    </row>
    <row r="682" spans="2:65" s="11" customFormat="1" ht="13.5">
      <c r="B682" s="204"/>
      <c r="C682" s="205"/>
      <c r="D682" s="206" t="s">
        <v>165</v>
      </c>
      <c r="E682" s="207" t="s">
        <v>30</v>
      </c>
      <c r="F682" s="208" t="s">
        <v>934</v>
      </c>
      <c r="G682" s="205"/>
      <c r="H682" s="207" t="s">
        <v>30</v>
      </c>
      <c r="I682" s="209"/>
      <c r="J682" s="205"/>
      <c r="K682" s="205"/>
      <c r="L682" s="210"/>
      <c r="M682" s="211"/>
      <c r="N682" s="212"/>
      <c r="O682" s="212"/>
      <c r="P682" s="212"/>
      <c r="Q682" s="212"/>
      <c r="R682" s="212"/>
      <c r="S682" s="212"/>
      <c r="T682" s="213"/>
      <c r="AT682" s="214" t="s">
        <v>165</v>
      </c>
      <c r="AU682" s="214" t="s">
        <v>163</v>
      </c>
      <c r="AV682" s="11" t="s">
        <v>82</v>
      </c>
      <c r="AW682" s="11" t="s">
        <v>37</v>
      </c>
      <c r="AX682" s="11" t="s">
        <v>74</v>
      </c>
      <c r="AY682" s="214" t="s">
        <v>153</v>
      </c>
    </row>
    <row r="683" spans="2:65" s="12" customFormat="1" ht="13.5">
      <c r="B683" s="215"/>
      <c r="C683" s="216"/>
      <c r="D683" s="206" t="s">
        <v>165</v>
      </c>
      <c r="E683" s="217" t="s">
        <v>30</v>
      </c>
      <c r="F683" s="218" t="s">
        <v>935</v>
      </c>
      <c r="G683" s="216"/>
      <c r="H683" s="219">
        <v>29</v>
      </c>
      <c r="I683" s="220"/>
      <c r="J683" s="216"/>
      <c r="K683" s="216"/>
      <c r="L683" s="221"/>
      <c r="M683" s="222"/>
      <c r="N683" s="223"/>
      <c r="O683" s="223"/>
      <c r="P683" s="223"/>
      <c r="Q683" s="223"/>
      <c r="R683" s="223"/>
      <c r="S683" s="223"/>
      <c r="T683" s="224"/>
      <c r="AT683" s="225" t="s">
        <v>165</v>
      </c>
      <c r="AU683" s="225" t="s">
        <v>163</v>
      </c>
      <c r="AV683" s="12" t="s">
        <v>84</v>
      </c>
      <c r="AW683" s="12" t="s">
        <v>37</v>
      </c>
      <c r="AX683" s="12" t="s">
        <v>82</v>
      </c>
      <c r="AY683" s="225" t="s">
        <v>153</v>
      </c>
    </row>
    <row r="684" spans="2:65" s="10" customFormat="1" ht="22.35" customHeight="1">
      <c r="B684" s="176"/>
      <c r="C684" s="177"/>
      <c r="D684" s="178" t="s">
        <v>73</v>
      </c>
      <c r="E684" s="190" t="s">
        <v>604</v>
      </c>
      <c r="F684" s="190" t="s">
        <v>936</v>
      </c>
      <c r="G684" s="177"/>
      <c r="H684" s="177"/>
      <c r="I684" s="180"/>
      <c r="J684" s="191">
        <f>BK684</f>
        <v>0</v>
      </c>
      <c r="K684" s="177"/>
      <c r="L684" s="182"/>
      <c r="M684" s="183"/>
      <c r="N684" s="184"/>
      <c r="O684" s="184"/>
      <c r="P684" s="185">
        <f>SUM(P685:P737)</f>
        <v>0</v>
      </c>
      <c r="Q684" s="184"/>
      <c r="R684" s="185">
        <f>SUM(R685:R737)</f>
        <v>9.849219999999999</v>
      </c>
      <c r="S684" s="184"/>
      <c r="T684" s="186">
        <f>SUM(T685:T737)</f>
        <v>0</v>
      </c>
      <c r="AR684" s="187" t="s">
        <v>82</v>
      </c>
      <c r="AT684" s="188" t="s">
        <v>73</v>
      </c>
      <c r="AU684" s="188" t="s">
        <v>84</v>
      </c>
      <c r="AY684" s="187" t="s">
        <v>153</v>
      </c>
      <c r="BK684" s="189">
        <f>SUM(BK685:BK737)</f>
        <v>0</v>
      </c>
    </row>
    <row r="685" spans="2:65" s="1" customFormat="1" ht="38.25" customHeight="1">
      <c r="B685" s="41"/>
      <c r="C685" s="192" t="s">
        <v>937</v>
      </c>
      <c r="D685" s="192" t="s">
        <v>157</v>
      </c>
      <c r="E685" s="193" t="s">
        <v>938</v>
      </c>
      <c r="F685" s="194" t="s">
        <v>939</v>
      </c>
      <c r="G685" s="195" t="s">
        <v>205</v>
      </c>
      <c r="H685" s="196">
        <v>29</v>
      </c>
      <c r="I685" s="197"/>
      <c r="J685" s="198">
        <f>ROUND(I685*H685,2)</f>
        <v>0</v>
      </c>
      <c r="K685" s="194" t="s">
        <v>161</v>
      </c>
      <c r="L685" s="61"/>
      <c r="M685" s="199" t="s">
        <v>30</v>
      </c>
      <c r="N685" s="200" t="s">
        <v>45</v>
      </c>
      <c r="O685" s="42"/>
      <c r="P685" s="201">
        <f>O685*H685</f>
        <v>0</v>
      </c>
      <c r="Q685" s="201">
        <v>1.8380000000000001E-2</v>
      </c>
      <c r="R685" s="201">
        <f>Q685*H685</f>
        <v>0.53302000000000005</v>
      </c>
      <c r="S685" s="201">
        <v>0</v>
      </c>
      <c r="T685" s="202">
        <f>S685*H685</f>
        <v>0</v>
      </c>
      <c r="AR685" s="24" t="s">
        <v>162</v>
      </c>
      <c r="AT685" s="24" t="s">
        <v>157</v>
      </c>
      <c r="AU685" s="24" t="s">
        <v>163</v>
      </c>
      <c r="AY685" s="24" t="s">
        <v>153</v>
      </c>
      <c r="BE685" s="203">
        <f>IF(N685="základní",J685,0)</f>
        <v>0</v>
      </c>
      <c r="BF685" s="203">
        <f>IF(N685="snížená",J685,0)</f>
        <v>0</v>
      </c>
      <c r="BG685" s="203">
        <f>IF(N685="zákl. přenesená",J685,0)</f>
        <v>0</v>
      </c>
      <c r="BH685" s="203">
        <f>IF(N685="sníž. přenesená",J685,0)</f>
        <v>0</v>
      </c>
      <c r="BI685" s="203">
        <f>IF(N685="nulová",J685,0)</f>
        <v>0</v>
      </c>
      <c r="BJ685" s="24" t="s">
        <v>82</v>
      </c>
      <c r="BK685" s="203">
        <f>ROUND(I685*H685,2)</f>
        <v>0</v>
      </c>
      <c r="BL685" s="24" t="s">
        <v>162</v>
      </c>
      <c r="BM685" s="24" t="s">
        <v>940</v>
      </c>
    </row>
    <row r="686" spans="2:65" s="11" customFormat="1" ht="13.5">
      <c r="B686" s="204"/>
      <c r="C686" s="205"/>
      <c r="D686" s="206" t="s">
        <v>165</v>
      </c>
      <c r="E686" s="207" t="s">
        <v>30</v>
      </c>
      <c r="F686" s="208" t="s">
        <v>933</v>
      </c>
      <c r="G686" s="205"/>
      <c r="H686" s="207" t="s">
        <v>30</v>
      </c>
      <c r="I686" s="209"/>
      <c r="J686" s="205"/>
      <c r="K686" s="205"/>
      <c r="L686" s="210"/>
      <c r="M686" s="211"/>
      <c r="N686" s="212"/>
      <c r="O686" s="212"/>
      <c r="P686" s="212"/>
      <c r="Q686" s="212"/>
      <c r="R686" s="212"/>
      <c r="S686" s="212"/>
      <c r="T686" s="213"/>
      <c r="AT686" s="214" t="s">
        <v>165</v>
      </c>
      <c r="AU686" s="214" t="s">
        <v>163</v>
      </c>
      <c r="AV686" s="11" t="s">
        <v>82</v>
      </c>
      <c r="AW686" s="11" t="s">
        <v>37</v>
      </c>
      <c r="AX686" s="11" t="s">
        <v>74</v>
      </c>
      <c r="AY686" s="214" t="s">
        <v>153</v>
      </c>
    </row>
    <row r="687" spans="2:65" s="11" customFormat="1" ht="13.5">
      <c r="B687" s="204"/>
      <c r="C687" s="205"/>
      <c r="D687" s="206" t="s">
        <v>165</v>
      </c>
      <c r="E687" s="207" t="s">
        <v>30</v>
      </c>
      <c r="F687" s="208" t="s">
        <v>941</v>
      </c>
      <c r="G687" s="205"/>
      <c r="H687" s="207" t="s">
        <v>30</v>
      </c>
      <c r="I687" s="209"/>
      <c r="J687" s="205"/>
      <c r="K687" s="205"/>
      <c r="L687" s="210"/>
      <c r="M687" s="211"/>
      <c r="N687" s="212"/>
      <c r="O687" s="212"/>
      <c r="P687" s="212"/>
      <c r="Q687" s="212"/>
      <c r="R687" s="212"/>
      <c r="S687" s="212"/>
      <c r="T687" s="213"/>
      <c r="AT687" s="214" t="s">
        <v>165</v>
      </c>
      <c r="AU687" s="214" t="s">
        <v>163</v>
      </c>
      <c r="AV687" s="11" t="s">
        <v>82</v>
      </c>
      <c r="AW687" s="11" t="s">
        <v>37</v>
      </c>
      <c r="AX687" s="11" t="s">
        <v>74</v>
      </c>
      <c r="AY687" s="214" t="s">
        <v>153</v>
      </c>
    </row>
    <row r="688" spans="2:65" s="12" customFormat="1" ht="13.5">
      <c r="B688" s="215"/>
      <c r="C688" s="216"/>
      <c r="D688" s="206" t="s">
        <v>165</v>
      </c>
      <c r="E688" s="217" t="s">
        <v>30</v>
      </c>
      <c r="F688" s="218" t="s">
        <v>935</v>
      </c>
      <c r="G688" s="216"/>
      <c r="H688" s="219">
        <v>29</v>
      </c>
      <c r="I688" s="220"/>
      <c r="J688" s="216"/>
      <c r="K688" s="216"/>
      <c r="L688" s="221"/>
      <c r="M688" s="222"/>
      <c r="N688" s="223"/>
      <c r="O688" s="223"/>
      <c r="P688" s="223"/>
      <c r="Q688" s="223"/>
      <c r="R688" s="223"/>
      <c r="S688" s="223"/>
      <c r="T688" s="224"/>
      <c r="AT688" s="225" t="s">
        <v>165</v>
      </c>
      <c r="AU688" s="225" t="s">
        <v>163</v>
      </c>
      <c r="AV688" s="12" t="s">
        <v>84</v>
      </c>
      <c r="AW688" s="12" t="s">
        <v>37</v>
      </c>
      <c r="AX688" s="12" t="s">
        <v>82</v>
      </c>
      <c r="AY688" s="225" t="s">
        <v>153</v>
      </c>
    </row>
    <row r="689" spans="2:65" s="1" customFormat="1" ht="25.5" customHeight="1">
      <c r="B689" s="41"/>
      <c r="C689" s="192" t="s">
        <v>942</v>
      </c>
      <c r="D689" s="192" t="s">
        <v>157</v>
      </c>
      <c r="E689" s="193" t="s">
        <v>943</v>
      </c>
      <c r="F689" s="194" t="s">
        <v>944</v>
      </c>
      <c r="G689" s="195" t="s">
        <v>205</v>
      </c>
      <c r="H689" s="196">
        <v>29</v>
      </c>
      <c r="I689" s="197"/>
      <c r="J689" s="198">
        <f>ROUND(I689*H689,2)</f>
        <v>0</v>
      </c>
      <c r="K689" s="194" t="s">
        <v>161</v>
      </c>
      <c r="L689" s="61"/>
      <c r="M689" s="199" t="s">
        <v>30</v>
      </c>
      <c r="N689" s="200" t="s">
        <v>45</v>
      </c>
      <c r="O689" s="42"/>
      <c r="P689" s="201">
        <f>O689*H689</f>
        <v>0</v>
      </c>
      <c r="Q689" s="201">
        <v>7.9000000000000008E-3</v>
      </c>
      <c r="R689" s="201">
        <f>Q689*H689</f>
        <v>0.22910000000000003</v>
      </c>
      <c r="S689" s="201">
        <v>0</v>
      </c>
      <c r="T689" s="202">
        <f>S689*H689</f>
        <v>0</v>
      </c>
      <c r="AR689" s="24" t="s">
        <v>162</v>
      </c>
      <c r="AT689" s="24" t="s">
        <v>157</v>
      </c>
      <c r="AU689" s="24" t="s">
        <v>163</v>
      </c>
      <c r="AY689" s="24" t="s">
        <v>153</v>
      </c>
      <c r="BE689" s="203">
        <f>IF(N689="základní",J689,0)</f>
        <v>0</v>
      </c>
      <c r="BF689" s="203">
        <f>IF(N689="snížená",J689,0)</f>
        <v>0</v>
      </c>
      <c r="BG689" s="203">
        <f>IF(N689="zákl. přenesená",J689,0)</f>
        <v>0</v>
      </c>
      <c r="BH689" s="203">
        <f>IF(N689="sníž. přenesená",J689,0)</f>
        <v>0</v>
      </c>
      <c r="BI689" s="203">
        <f>IF(N689="nulová",J689,0)</f>
        <v>0</v>
      </c>
      <c r="BJ689" s="24" t="s">
        <v>82</v>
      </c>
      <c r="BK689" s="203">
        <f>ROUND(I689*H689,2)</f>
        <v>0</v>
      </c>
      <c r="BL689" s="24" t="s">
        <v>162</v>
      </c>
      <c r="BM689" s="24" t="s">
        <v>945</v>
      </c>
    </row>
    <row r="690" spans="2:65" s="11" customFormat="1" ht="13.5">
      <c r="B690" s="204"/>
      <c r="C690" s="205"/>
      <c r="D690" s="206" t="s">
        <v>165</v>
      </c>
      <c r="E690" s="207" t="s">
        <v>30</v>
      </c>
      <c r="F690" s="208" t="s">
        <v>946</v>
      </c>
      <c r="G690" s="205"/>
      <c r="H690" s="207" t="s">
        <v>30</v>
      </c>
      <c r="I690" s="209"/>
      <c r="J690" s="205"/>
      <c r="K690" s="205"/>
      <c r="L690" s="210"/>
      <c r="M690" s="211"/>
      <c r="N690" s="212"/>
      <c r="O690" s="212"/>
      <c r="P690" s="212"/>
      <c r="Q690" s="212"/>
      <c r="R690" s="212"/>
      <c r="S690" s="212"/>
      <c r="T690" s="213"/>
      <c r="AT690" s="214" t="s">
        <v>165</v>
      </c>
      <c r="AU690" s="214" t="s">
        <v>163</v>
      </c>
      <c r="AV690" s="11" t="s">
        <v>82</v>
      </c>
      <c r="AW690" s="11" t="s">
        <v>37</v>
      </c>
      <c r="AX690" s="11" t="s">
        <v>74</v>
      </c>
      <c r="AY690" s="214" t="s">
        <v>153</v>
      </c>
    </row>
    <row r="691" spans="2:65" s="11" customFormat="1" ht="13.5">
      <c r="B691" s="204"/>
      <c r="C691" s="205"/>
      <c r="D691" s="206" t="s">
        <v>165</v>
      </c>
      <c r="E691" s="207" t="s">
        <v>30</v>
      </c>
      <c r="F691" s="208" t="s">
        <v>947</v>
      </c>
      <c r="G691" s="205"/>
      <c r="H691" s="207" t="s">
        <v>30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165</v>
      </c>
      <c r="AU691" s="214" t="s">
        <v>163</v>
      </c>
      <c r="AV691" s="11" t="s">
        <v>82</v>
      </c>
      <c r="AW691" s="11" t="s">
        <v>37</v>
      </c>
      <c r="AX691" s="11" t="s">
        <v>74</v>
      </c>
      <c r="AY691" s="214" t="s">
        <v>153</v>
      </c>
    </row>
    <row r="692" spans="2:65" s="11" customFormat="1" ht="13.5">
      <c r="B692" s="204"/>
      <c r="C692" s="205"/>
      <c r="D692" s="206" t="s">
        <v>165</v>
      </c>
      <c r="E692" s="207" t="s">
        <v>30</v>
      </c>
      <c r="F692" s="208" t="s">
        <v>948</v>
      </c>
      <c r="G692" s="205"/>
      <c r="H692" s="207" t="s">
        <v>30</v>
      </c>
      <c r="I692" s="209"/>
      <c r="J692" s="205"/>
      <c r="K692" s="205"/>
      <c r="L692" s="210"/>
      <c r="M692" s="211"/>
      <c r="N692" s="212"/>
      <c r="O692" s="212"/>
      <c r="P692" s="212"/>
      <c r="Q692" s="212"/>
      <c r="R692" s="212"/>
      <c r="S692" s="212"/>
      <c r="T692" s="213"/>
      <c r="AT692" s="214" t="s">
        <v>165</v>
      </c>
      <c r="AU692" s="214" t="s">
        <v>163</v>
      </c>
      <c r="AV692" s="11" t="s">
        <v>82</v>
      </c>
      <c r="AW692" s="11" t="s">
        <v>37</v>
      </c>
      <c r="AX692" s="11" t="s">
        <v>74</v>
      </c>
      <c r="AY692" s="214" t="s">
        <v>153</v>
      </c>
    </row>
    <row r="693" spans="2:65" s="12" customFormat="1" ht="13.5">
      <c r="B693" s="215"/>
      <c r="C693" s="216"/>
      <c r="D693" s="206" t="s">
        <v>165</v>
      </c>
      <c r="E693" s="217" t="s">
        <v>30</v>
      </c>
      <c r="F693" s="218" t="s">
        <v>949</v>
      </c>
      <c r="G693" s="216"/>
      <c r="H693" s="219">
        <v>29</v>
      </c>
      <c r="I693" s="220"/>
      <c r="J693" s="216"/>
      <c r="K693" s="216"/>
      <c r="L693" s="221"/>
      <c r="M693" s="222"/>
      <c r="N693" s="223"/>
      <c r="O693" s="223"/>
      <c r="P693" s="223"/>
      <c r="Q693" s="223"/>
      <c r="R693" s="223"/>
      <c r="S693" s="223"/>
      <c r="T693" s="224"/>
      <c r="AT693" s="225" t="s">
        <v>165</v>
      </c>
      <c r="AU693" s="225" t="s">
        <v>163</v>
      </c>
      <c r="AV693" s="12" t="s">
        <v>84</v>
      </c>
      <c r="AW693" s="12" t="s">
        <v>37</v>
      </c>
      <c r="AX693" s="12" t="s">
        <v>82</v>
      </c>
      <c r="AY693" s="225" t="s">
        <v>153</v>
      </c>
    </row>
    <row r="694" spans="2:65" s="1" customFormat="1" ht="16.5" customHeight="1">
      <c r="B694" s="41"/>
      <c r="C694" s="192" t="s">
        <v>950</v>
      </c>
      <c r="D694" s="192" t="s">
        <v>157</v>
      </c>
      <c r="E694" s="193" t="s">
        <v>951</v>
      </c>
      <c r="F694" s="194" t="s">
        <v>952</v>
      </c>
      <c r="G694" s="195" t="s">
        <v>205</v>
      </c>
      <c r="H694" s="196">
        <v>225</v>
      </c>
      <c r="I694" s="197"/>
      <c r="J694" s="198">
        <f>ROUND(I694*H694,2)</f>
        <v>0</v>
      </c>
      <c r="K694" s="194" t="s">
        <v>30</v>
      </c>
      <c r="L694" s="61"/>
      <c r="M694" s="199" t="s">
        <v>30</v>
      </c>
      <c r="N694" s="200" t="s">
        <v>45</v>
      </c>
      <c r="O694" s="42"/>
      <c r="P694" s="201">
        <f>O694*H694</f>
        <v>0</v>
      </c>
      <c r="Q694" s="201">
        <v>2.9999999999999997E-4</v>
      </c>
      <c r="R694" s="201">
        <f>Q694*H694</f>
        <v>6.7499999999999991E-2</v>
      </c>
      <c r="S694" s="201">
        <v>0</v>
      </c>
      <c r="T694" s="202">
        <f>S694*H694</f>
        <v>0</v>
      </c>
      <c r="AR694" s="24" t="s">
        <v>162</v>
      </c>
      <c r="AT694" s="24" t="s">
        <v>157</v>
      </c>
      <c r="AU694" s="24" t="s">
        <v>163</v>
      </c>
      <c r="AY694" s="24" t="s">
        <v>153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82</v>
      </c>
      <c r="BK694" s="203">
        <f>ROUND(I694*H694,2)</f>
        <v>0</v>
      </c>
      <c r="BL694" s="24" t="s">
        <v>162</v>
      </c>
      <c r="BM694" s="24" t="s">
        <v>953</v>
      </c>
    </row>
    <row r="695" spans="2:65" s="11" customFormat="1" ht="13.5">
      <c r="B695" s="204"/>
      <c r="C695" s="205"/>
      <c r="D695" s="206" t="s">
        <v>165</v>
      </c>
      <c r="E695" s="207" t="s">
        <v>30</v>
      </c>
      <c r="F695" s="208" t="s">
        <v>954</v>
      </c>
      <c r="G695" s="205"/>
      <c r="H695" s="207" t="s">
        <v>30</v>
      </c>
      <c r="I695" s="209"/>
      <c r="J695" s="205"/>
      <c r="K695" s="205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165</v>
      </c>
      <c r="AU695" s="214" t="s">
        <v>163</v>
      </c>
      <c r="AV695" s="11" t="s">
        <v>82</v>
      </c>
      <c r="AW695" s="11" t="s">
        <v>37</v>
      </c>
      <c r="AX695" s="11" t="s">
        <v>74</v>
      </c>
      <c r="AY695" s="214" t="s">
        <v>153</v>
      </c>
    </row>
    <row r="696" spans="2:65" s="11" customFormat="1" ht="13.5">
      <c r="B696" s="204"/>
      <c r="C696" s="205"/>
      <c r="D696" s="206" t="s">
        <v>165</v>
      </c>
      <c r="E696" s="207" t="s">
        <v>30</v>
      </c>
      <c r="F696" s="208" t="s">
        <v>955</v>
      </c>
      <c r="G696" s="205"/>
      <c r="H696" s="207" t="s">
        <v>30</v>
      </c>
      <c r="I696" s="209"/>
      <c r="J696" s="205"/>
      <c r="K696" s="205"/>
      <c r="L696" s="210"/>
      <c r="M696" s="211"/>
      <c r="N696" s="212"/>
      <c r="O696" s="212"/>
      <c r="P696" s="212"/>
      <c r="Q696" s="212"/>
      <c r="R696" s="212"/>
      <c r="S696" s="212"/>
      <c r="T696" s="213"/>
      <c r="AT696" s="214" t="s">
        <v>165</v>
      </c>
      <c r="AU696" s="214" t="s">
        <v>163</v>
      </c>
      <c r="AV696" s="11" t="s">
        <v>82</v>
      </c>
      <c r="AW696" s="11" t="s">
        <v>37</v>
      </c>
      <c r="AX696" s="11" t="s">
        <v>74</v>
      </c>
      <c r="AY696" s="214" t="s">
        <v>153</v>
      </c>
    </row>
    <row r="697" spans="2:65" s="12" customFormat="1" ht="13.5">
      <c r="B697" s="215"/>
      <c r="C697" s="216"/>
      <c r="D697" s="206" t="s">
        <v>165</v>
      </c>
      <c r="E697" s="217" t="s">
        <v>30</v>
      </c>
      <c r="F697" s="218" t="s">
        <v>956</v>
      </c>
      <c r="G697" s="216"/>
      <c r="H697" s="219">
        <v>82</v>
      </c>
      <c r="I697" s="220"/>
      <c r="J697" s="216"/>
      <c r="K697" s="216"/>
      <c r="L697" s="221"/>
      <c r="M697" s="222"/>
      <c r="N697" s="223"/>
      <c r="O697" s="223"/>
      <c r="P697" s="223"/>
      <c r="Q697" s="223"/>
      <c r="R697" s="223"/>
      <c r="S697" s="223"/>
      <c r="T697" s="224"/>
      <c r="AT697" s="225" t="s">
        <v>165</v>
      </c>
      <c r="AU697" s="225" t="s">
        <v>163</v>
      </c>
      <c r="AV697" s="12" t="s">
        <v>84</v>
      </c>
      <c r="AW697" s="12" t="s">
        <v>37</v>
      </c>
      <c r="AX697" s="12" t="s">
        <v>74</v>
      </c>
      <c r="AY697" s="225" t="s">
        <v>153</v>
      </c>
    </row>
    <row r="698" spans="2:65" s="11" customFormat="1" ht="13.5">
      <c r="B698" s="204"/>
      <c r="C698" s="205"/>
      <c r="D698" s="206" t="s">
        <v>165</v>
      </c>
      <c r="E698" s="207" t="s">
        <v>30</v>
      </c>
      <c r="F698" s="208" t="s">
        <v>957</v>
      </c>
      <c r="G698" s="205"/>
      <c r="H698" s="207" t="s">
        <v>30</v>
      </c>
      <c r="I698" s="209"/>
      <c r="J698" s="205"/>
      <c r="K698" s="205"/>
      <c r="L698" s="210"/>
      <c r="M698" s="211"/>
      <c r="N698" s="212"/>
      <c r="O698" s="212"/>
      <c r="P698" s="212"/>
      <c r="Q698" s="212"/>
      <c r="R698" s="212"/>
      <c r="S698" s="212"/>
      <c r="T698" s="213"/>
      <c r="AT698" s="214" t="s">
        <v>165</v>
      </c>
      <c r="AU698" s="214" t="s">
        <v>163</v>
      </c>
      <c r="AV698" s="11" t="s">
        <v>82</v>
      </c>
      <c r="AW698" s="11" t="s">
        <v>37</v>
      </c>
      <c r="AX698" s="11" t="s">
        <v>74</v>
      </c>
      <c r="AY698" s="214" t="s">
        <v>153</v>
      </c>
    </row>
    <row r="699" spans="2:65" s="12" customFormat="1" ht="13.5">
      <c r="B699" s="215"/>
      <c r="C699" s="216"/>
      <c r="D699" s="206" t="s">
        <v>165</v>
      </c>
      <c r="E699" s="217" t="s">
        <v>30</v>
      </c>
      <c r="F699" s="218" t="s">
        <v>425</v>
      </c>
      <c r="G699" s="216"/>
      <c r="H699" s="219">
        <v>138</v>
      </c>
      <c r="I699" s="220"/>
      <c r="J699" s="216"/>
      <c r="K699" s="216"/>
      <c r="L699" s="221"/>
      <c r="M699" s="222"/>
      <c r="N699" s="223"/>
      <c r="O699" s="223"/>
      <c r="P699" s="223"/>
      <c r="Q699" s="223"/>
      <c r="R699" s="223"/>
      <c r="S699" s="223"/>
      <c r="T699" s="224"/>
      <c r="AT699" s="225" t="s">
        <v>165</v>
      </c>
      <c r="AU699" s="225" t="s">
        <v>163</v>
      </c>
      <c r="AV699" s="12" t="s">
        <v>84</v>
      </c>
      <c r="AW699" s="12" t="s">
        <v>37</v>
      </c>
      <c r="AX699" s="12" t="s">
        <v>74</v>
      </c>
      <c r="AY699" s="225" t="s">
        <v>153</v>
      </c>
    </row>
    <row r="700" spans="2:65" s="11" customFormat="1" ht="13.5">
      <c r="B700" s="204"/>
      <c r="C700" s="205"/>
      <c r="D700" s="206" t="s">
        <v>165</v>
      </c>
      <c r="E700" s="207" t="s">
        <v>30</v>
      </c>
      <c r="F700" s="208" t="s">
        <v>958</v>
      </c>
      <c r="G700" s="205"/>
      <c r="H700" s="207" t="s">
        <v>30</v>
      </c>
      <c r="I700" s="209"/>
      <c r="J700" s="205"/>
      <c r="K700" s="205"/>
      <c r="L700" s="210"/>
      <c r="M700" s="211"/>
      <c r="N700" s="212"/>
      <c r="O700" s="212"/>
      <c r="P700" s="212"/>
      <c r="Q700" s="212"/>
      <c r="R700" s="212"/>
      <c r="S700" s="212"/>
      <c r="T700" s="213"/>
      <c r="AT700" s="214" t="s">
        <v>165</v>
      </c>
      <c r="AU700" s="214" t="s">
        <v>163</v>
      </c>
      <c r="AV700" s="11" t="s">
        <v>82</v>
      </c>
      <c r="AW700" s="11" t="s">
        <v>37</v>
      </c>
      <c r="AX700" s="11" t="s">
        <v>74</v>
      </c>
      <c r="AY700" s="214" t="s">
        <v>153</v>
      </c>
    </row>
    <row r="701" spans="2:65" s="12" customFormat="1" ht="13.5">
      <c r="B701" s="215"/>
      <c r="C701" s="216"/>
      <c r="D701" s="206" t="s">
        <v>165</v>
      </c>
      <c r="E701" s="217" t="s">
        <v>30</v>
      </c>
      <c r="F701" s="218" t="s">
        <v>959</v>
      </c>
      <c r="G701" s="216"/>
      <c r="H701" s="219">
        <v>5</v>
      </c>
      <c r="I701" s="220"/>
      <c r="J701" s="216"/>
      <c r="K701" s="216"/>
      <c r="L701" s="221"/>
      <c r="M701" s="222"/>
      <c r="N701" s="223"/>
      <c r="O701" s="223"/>
      <c r="P701" s="223"/>
      <c r="Q701" s="223"/>
      <c r="R701" s="223"/>
      <c r="S701" s="223"/>
      <c r="T701" s="224"/>
      <c r="AT701" s="225" t="s">
        <v>165</v>
      </c>
      <c r="AU701" s="225" t="s">
        <v>163</v>
      </c>
      <c r="AV701" s="12" t="s">
        <v>84</v>
      </c>
      <c r="AW701" s="12" t="s">
        <v>37</v>
      </c>
      <c r="AX701" s="12" t="s">
        <v>74</v>
      </c>
      <c r="AY701" s="225" t="s">
        <v>153</v>
      </c>
    </row>
    <row r="702" spans="2:65" s="14" customFormat="1" ht="13.5">
      <c r="B702" s="237"/>
      <c r="C702" s="238"/>
      <c r="D702" s="206" t="s">
        <v>165</v>
      </c>
      <c r="E702" s="239" t="s">
        <v>30</v>
      </c>
      <c r="F702" s="240" t="s">
        <v>210</v>
      </c>
      <c r="G702" s="238"/>
      <c r="H702" s="241">
        <v>225</v>
      </c>
      <c r="I702" s="242"/>
      <c r="J702" s="238"/>
      <c r="K702" s="238"/>
      <c r="L702" s="243"/>
      <c r="M702" s="244"/>
      <c r="N702" s="245"/>
      <c r="O702" s="245"/>
      <c r="P702" s="245"/>
      <c r="Q702" s="245"/>
      <c r="R702" s="245"/>
      <c r="S702" s="245"/>
      <c r="T702" s="246"/>
      <c r="AT702" s="247" t="s">
        <v>165</v>
      </c>
      <c r="AU702" s="247" t="s">
        <v>163</v>
      </c>
      <c r="AV702" s="14" t="s">
        <v>162</v>
      </c>
      <c r="AW702" s="14" t="s">
        <v>37</v>
      </c>
      <c r="AX702" s="14" t="s">
        <v>82</v>
      </c>
      <c r="AY702" s="247" t="s">
        <v>153</v>
      </c>
    </row>
    <row r="703" spans="2:65" s="1" customFormat="1" ht="25.5" customHeight="1">
      <c r="B703" s="41"/>
      <c r="C703" s="192" t="s">
        <v>960</v>
      </c>
      <c r="D703" s="192" t="s">
        <v>157</v>
      </c>
      <c r="E703" s="193" t="s">
        <v>961</v>
      </c>
      <c r="F703" s="194" t="s">
        <v>962</v>
      </c>
      <c r="G703" s="195" t="s">
        <v>205</v>
      </c>
      <c r="H703" s="196">
        <v>225</v>
      </c>
      <c r="I703" s="197"/>
      <c r="J703" s="198">
        <f>ROUND(I703*H703,2)</f>
        <v>0</v>
      </c>
      <c r="K703" s="194" t="s">
        <v>30</v>
      </c>
      <c r="L703" s="61"/>
      <c r="M703" s="199" t="s">
        <v>30</v>
      </c>
      <c r="N703" s="200" t="s">
        <v>45</v>
      </c>
      <c r="O703" s="42"/>
      <c r="P703" s="201">
        <f>O703*H703</f>
        <v>0</v>
      </c>
      <c r="Q703" s="201">
        <v>4.9399999999999999E-3</v>
      </c>
      <c r="R703" s="201">
        <f>Q703*H703</f>
        <v>1.1114999999999999</v>
      </c>
      <c r="S703" s="201">
        <v>0</v>
      </c>
      <c r="T703" s="202">
        <f>S703*H703</f>
        <v>0</v>
      </c>
      <c r="AR703" s="24" t="s">
        <v>162</v>
      </c>
      <c r="AT703" s="24" t="s">
        <v>157</v>
      </c>
      <c r="AU703" s="24" t="s">
        <v>163</v>
      </c>
      <c r="AY703" s="24" t="s">
        <v>153</v>
      </c>
      <c r="BE703" s="203">
        <f>IF(N703="základní",J703,0)</f>
        <v>0</v>
      </c>
      <c r="BF703" s="203">
        <f>IF(N703="snížená",J703,0)</f>
        <v>0</v>
      </c>
      <c r="BG703" s="203">
        <f>IF(N703="zákl. přenesená",J703,0)</f>
        <v>0</v>
      </c>
      <c r="BH703" s="203">
        <f>IF(N703="sníž. přenesená",J703,0)</f>
        <v>0</v>
      </c>
      <c r="BI703" s="203">
        <f>IF(N703="nulová",J703,0)</f>
        <v>0</v>
      </c>
      <c r="BJ703" s="24" t="s">
        <v>82</v>
      </c>
      <c r="BK703" s="203">
        <f>ROUND(I703*H703,2)</f>
        <v>0</v>
      </c>
      <c r="BL703" s="24" t="s">
        <v>162</v>
      </c>
      <c r="BM703" s="24" t="s">
        <v>963</v>
      </c>
    </row>
    <row r="704" spans="2:65" s="11" customFormat="1" ht="13.5">
      <c r="B704" s="204"/>
      <c r="C704" s="205"/>
      <c r="D704" s="206" t="s">
        <v>165</v>
      </c>
      <c r="E704" s="207" t="s">
        <v>30</v>
      </c>
      <c r="F704" s="208" t="s">
        <v>964</v>
      </c>
      <c r="G704" s="205"/>
      <c r="H704" s="207" t="s">
        <v>30</v>
      </c>
      <c r="I704" s="209"/>
      <c r="J704" s="205"/>
      <c r="K704" s="205"/>
      <c r="L704" s="210"/>
      <c r="M704" s="211"/>
      <c r="N704" s="212"/>
      <c r="O704" s="212"/>
      <c r="P704" s="212"/>
      <c r="Q704" s="212"/>
      <c r="R704" s="212"/>
      <c r="S704" s="212"/>
      <c r="T704" s="213"/>
      <c r="AT704" s="214" t="s">
        <v>165</v>
      </c>
      <c r="AU704" s="214" t="s">
        <v>163</v>
      </c>
      <c r="AV704" s="11" t="s">
        <v>82</v>
      </c>
      <c r="AW704" s="11" t="s">
        <v>37</v>
      </c>
      <c r="AX704" s="11" t="s">
        <v>74</v>
      </c>
      <c r="AY704" s="214" t="s">
        <v>153</v>
      </c>
    </row>
    <row r="705" spans="2:65" s="11" customFormat="1" ht="13.5">
      <c r="B705" s="204"/>
      <c r="C705" s="205"/>
      <c r="D705" s="206" t="s">
        <v>165</v>
      </c>
      <c r="E705" s="207" t="s">
        <v>30</v>
      </c>
      <c r="F705" s="208" t="s">
        <v>965</v>
      </c>
      <c r="G705" s="205"/>
      <c r="H705" s="207" t="s">
        <v>30</v>
      </c>
      <c r="I705" s="209"/>
      <c r="J705" s="205"/>
      <c r="K705" s="205"/>
      <c r="L705" s="210"/>
      <c r="M705" s="211"/>
      <c r="N705" s="212"/>
      <c r="O705" s="212"/>
      <c r="P705" s="212"/>
      <c r="Q705" s="212"/>
      <c r="R705" s="212"/>
      <c r="S705" s="212"/>
      <c r="T705" s="213"/>
      <c r="AT705" s="214" t="s">
        <v>165</v>
      </c>
      <c r="AU705" s="214" t="s">
        <v>163</v>
      </c>
      <c r="AV705" s="11" t="s">
        <v>82</v>
      </c>
      <c r="AW705" s="11" t="s">
        <v>37</v>
      </c>
      <c r="AX705" s="11" t="s">
        <v>74</v>
      </c>
      <c r="AY705" s="214" t="s">
        <v>153</v>
      </c>
    </row>
    <row r="706" spans="2:65" s="11" customFormat="1" ht="13.5">
      <c r="B706" s="204"/>
      <c r="C706" s="205"/>
      <c r="D706" s="206" t="s">
        <v>165</v>
      </c>
      <c r="E706" s="207" t="s">
        <v>30</v>
      </c>
      <c r="F706" s="208" t="s">
        <v>966</v>
      </c>
      <c r="G706" s="205"/>
      <c r="H706" s="207" t="s">
        <v>30</v>
      </c>
      <c r="I706" s="209"/>
      <c r="J706" s="205"/>
      <c r="K706" s="205"/>
      <c r="L706" s="210"/>
      <c r="M706" s="211"/>
      <c r="N706" s="212"/>
      <c r="O706" s="212"/>
      <c r="P706" s="212"/>
      <c r="Q706" s="212"/>
      <c r="R706" s="212"/>
      <c r="S706" s="212"/>
      <c r="T706" s="213"/>
      <c r="AT706" s="214" t="s">
        <v>165</v>
      </c>
      <c r="AU706" s="214" t="s">
        <v>163</v>
      </c>
      <c r="AV706" s="11" t="s">
        <v>82</v>
      </c>
      <c r="AW706" s="11" t="s">
        <v>37</v>
      </c>
      <c r="AX706" s="11" t="s">
        <v>74</v>
      </c>
      <c r="AY706" s="214" t="s">
        <v>153</v>
      </c>
    </row>
    <row r="707" spans="2:65" s="12" customFormat="1" ht="13.5">
      <c r="B707" s="215"/>
      <c r="C707" s="216"/>
      <c r="D707" s="206" t="s">
        <v>165</v>
      </c>
      <c r="E707" s="217" t="s">
        <v>30</v>
      </c>
      <c r="F707" s="218" t="s">
        <v>956</v>
      </c>
      <c r="G707" s="216"/>
      <c r="H707" s="219">
        <v>82</v>
      </c>
      <c r="I707" s="220"/>
      <c r="J707" s="216"/>
      <c r="K707" s="216"/>
      <c r="L707" s="221"/>
      <c r="M707" s="222"/>
      <c r="N707" s="223"/>
      <c r="O707" s="223"/>
      <c r="P707" s="223"/>
      <c r="Q707" s="223"/>
      <c r="R707" s="223"/>
      <c r="S707" s="223"/>
      <c r="T707" s="224"/>
      <c r="AT707" s="225" t="s">
        <v>165</v>
      </c>
      <c r="AU707" s="225" t="s">
        <v>163</v>
      </c>
      <c r="AV707" s="12" t="s">
        <v>84</v>
      </c>
      <c r="AW707" s="12" t="s">
        <v>37</v>
      </c>
      <c r="AX707" s="12" t="s">
        <v>74</v>
      </c>
      <c r="AY707" s="225" t="s">
        <v>153</v>
      </c>
    </row>
    <row r="708" spans="2:65" s="11" customFormat="1" ht="13.5">
      <c r="B708" s="204"/>
      <c r="C708" s="205"/>
      <c r="D708" s="206" t="s">
        <v>165</v>
      </c>
      <c r="E708" s="207" t="s">
        <v>30</v>
      </c>
      <c r="F708" s="208" t="s">
        <v>967</v>
      </c>
      <c r="G708" s="205"/>
      <c r="H708" s="207" t="s">
        <v>30</v>
      </c>
      <c r="I708" s="209"/>
      <c r="J708" s="205"/>
      <c r="K708" s="205"/>
      <c r="L708" s="210"/>
      <c r="M708" s="211"/>
      <c r="N708" s="212"/>
      <c r="O708" s="212"/>
      <c r="P708" s="212"/>
      <c r="Q708" s="212"/>
      <c r="R708" s="212"/>
      <c r="S708" s="212"/>
      <c r="T708" s="213"/>
      <c r="AT708" s="214" t="s">
        <v>165</v>
      </c>
      <c r="AU708" s="214" t="s">
        <v>163</v>
      </c>
      <c r="AV708" s="11" t="s">
        <v>82</v>
      </c>
      <c r="AW708" s="11" t="s">
        <v>37</v>
      </c>
      <c r="AX708" s="11" t="s">
        <v>74</v>
      </c>
      <c r="AY708" s="214" t="s">
        <v>153</v>
      </c>
    </row>
    <row r="709" spans="2:65" s="12" customFormat="1" ht="13.5">
      <c r="B709" s="215"/>
      <c r="C709" s="216"/>
      <c r="D709" s="206" t="s">
        <v>165</v>
      </c>
      <c r="E709" s="217" t="s">
        <v>30</v>
      </c>
      <c r="F709" s="218" t="s">
        <v>425</v>
      </c>
      <c r="G709" s="216"/>
      <c r="H709" s="219">
        <v>138</v>
      </c>
      <c r="I709" s="220"/>
      <c r="J709" s="216"/>
      <c r="K709" s="216"/>
      <c r="L709" s="221"/>
      <c r="M709" s="222"/>
      <c r="N709" s="223"/>
      <c r="O709" s="223"/>
      <c r="P709" s="223"/>
      <c r="Q709" s="223"/>
      <c r="R709" s="223"/>
      <c r="S709" s="223"/>
      <c r="T709" s="224"/>
      <c r="AT709" s="225" t="s">
        <v>165</v>
      </c>
      <c r="AU709" s="225" t="s">
        <v>163</v>
      </c>
      <c r="AV709" s="12" t="s">
        <v>84</v>
      </c>
      <c r="AW709" s="12" t="s">
        <v>37</v>
      </c>
      <c r="AX709" s="12" t="s">
        <v>74</v>
      </c>
      <c r="AY709" s="225" t="s">
        <v>153</v>
      </c>
    </row>
    <row r="710" spans="2:65" s="11" customFormat="1" ht="13.5">
      <c r="B710" s="204"/>
      <c r="C710" s="205"/>
      <c r="D710" s="206" t="s">
        <v>165</v>
      </c>
      <c r="E710" s="207" t="s">
        <v>30</v>
      </c>
      <c r="F710" s="208" t="s">
        <v>968</v>
      </c>
      <c r="G710" s="205"/>
      <c r="H710" s="207" t="s">
        <v>30</v>
      </c>
      <c r="I710" s="209"/>
      <c r="J710" s="205"/>
      <c r="K710" s="205"/>
      <c r="L710" s="210"/>
      <c r="M710" s="211"/>
      <c r="N710" s="212"/>
      <c r="O710" s="212"/>
      <c r="P710" s="212"/>
      <c r="Q710" s="212"/>
      <c r="R710" s="212"/>
      <c r="S710" s="212"/>
      <c r="T710" s="213"/>
      <c r="AT710" s="214" t="s">
        <v>165</v>
      </c>
      <c r="AU710" s="214" t="s">
        <v>163</v>
      </c>
      <c r="AV710" s="11" t="s">
        <v>82</v>
      </c>
      <c r="AW710" s="11" t="s">
        <v>37</v>
      </c>
      <c r="AX710" s="11" t="s">
        <v>74</v>
      </c>
      <c r="AY710" s="214" t="s">
        <v>153</v>
      </c>
    </row>
    <row r="711" spans="2:65" s="12" customFormat="1" ht="13.5">
      <c r="B711" s="215"/>
      <c r="C711" s="216"/>
      <c r="D711" s="206" t="s">
        <v>165</v>
      </c>
      <c r="E711" s="217" t="s">
        <v>30</v>
      </c>
      <c r="F711" s="218" t="s">
        <v>959</v>
      </c>
      <c r="G711" s="216"/>
      <c r="H711" s="219">
        <v>5</v>
      </c>
      <c r="I711" s="220"/>
      <c r="J711" s="216"/>
      <c r="K711" s="216"/>
      <c r="L711" s="221"/>
      <c r="M711" s="222"/>
      <c r="N711" s="223"/>
      <c r="O711" s="223"/>
      <c r="P711" s="223"/>
      <c r="Q711" s="223"/>
      <c r="R711" s="223"/>
      <c r="S711" s="223"/>
      <c r="T711" s="224"/>
      <c r="AT711" s="225" t="s">
        <v>165</v>
      </c>
      <c r="AU711" s="225" t="s">
        <v>163</v>
      </c>
      <c r="AV711" s="12" t="s">
        <v>84</v>
      </c>
      <c r="AW711" s="12" t="s">
        <v>37</v>
      </c>
      <c r="AX711" s="12" t="s">
        <v>74</v>
      </c>
      <c r="AY711" s="225" t="s">
        <v>153</v>
      </c>
    </row>
    <row r="712" spans="2:65" s="14" customFormat="1" ht="13.5">
      <c r="B712" s="237"/>
      <c r="C712" s="238"/>
      <c r="D712" s="206" t="s">
        <v>165</v>
      </c>
      <c r="E712" s="239" t="s">
        <v>30</v>
      </c>
      <c r="F712" s="240" t="s">
        <v>210</v>
      </c>
      <c r="G712" s="238"/>
      <c r="H712" s="241">
        <v>225</v>
      </c>
      <c r="I712" s="242"/>
      <c r="J712" s="238"/>
      <c r="K712" s="238"/>
      <c r="L712" s="243"/>
      <c r="M712" s="244"/>
      <c r="N712" s="245"/>
      <c r="O712" s="245"/>
      <c r="P712" s="245"/>
      <c r="Q712" s="245"/>
      <c r="R712" s="245"/>
      <c r="S712" s="245"/>
      <c r="T712" s="246"/>
      <c r="AT712" s="247" t="s">
        <v>165</v>
      </c>
      <c r="AU712" s="247" t="s">
        <v>163</v>
      </c>
      <c r="AV712" s="14" t="s">
        <v>162</v>
      </c>
      <c r="AW712" s="14" t="s">
        <v>37</v>
      </c>
      <c r="AX712" s="14" t="s">
        <v>82</v>
      </c>
      <c r="AY712" s="247" t="s">
        <v>153</v>
      </c>
    </row>
    <row r="713" spans="2:65" s="1" customFormat="1" ht="38.25" customHeight="1">
      <c r="B713" s="41"/>
      <c r="C713" s="192" t="s">
        <v>969</v>
      </c>
      <c r="D713" s="192" t="s">
        <v>157</v>
      </c>
      <c r="E713" s="193" t="s">
        <v>970</v>
      </c>
      <c r="F713" s="194" t="s">
        <v>971</v>
      </c>
      <c r="G713" s="195" t="s">
        <v>205</v>
      </c>
      <c r="H713" s="196">
        <v>220</v>
      </c>
      <c r="I713" s="197"/>
      <c r="J713" s="198">
        <f>ROUND(I713*H713,2)</f>
        <v>0</v>
      </c>
      <c r="K713" s="194" t="s">
        <v>30</v>
      </c>
      <c r="L713" s="61"/>
      <c r="M713" s="199" t="s">
        <v>30</v>
      </c>
      <c r="N713" s="200" t="s">
        <v>45</v>
      </c>
      <c r="O713" s="42"/>
      <c r="P713" s="201">
        <f>O713*H713</f>
        <v>0</v>
      </c>
      <c r="Q713" s="201">
        <v>3.4500000000000003E-2</v>
      </c>
      <c r="R713" s="201">
        <f>Q713*H713</f>
        <v>7.5900000000000007</v>
      </c>
      <c r="S713" s="201">
        <v>0</v>
      </c>
      <c r="T713" s="202">
        <f>S713*H713</f>
        <v>0</v>
      </c>
      <c r="AR713" s="24" t="s">
        <v>162</v>
      </c>
      <c r="AT713" s="24" t="s">
        <v>157</v>
      </c>
      <c r="AU713" s="24" t="s">
        <v>163</v>
      </c>
      <c r="AY713" s="24" t="s">
        <v>153</v>
      </c>
      <c r="BE713" s="203">
        <f>IF(N713="základní",J713,0)</f>
        <v>0</v>
      </c>
      <c r="BF713" s="203">
        <f>IF(N713="snížená",J713,0)</f>
        <v>0</v>
      </c>
      <c r="BG713" s="203">
        <f>IF(N713="zákl. přenesená",J713,0)</f>
        <v>0</v>
      </c>
      <c r="BH713" s="203">
        <f>IF(N713="sníž. přenesená",J713,0)</f>
        <v>0</v>
      </c>
      <c r="BI713" s="203">
        <f>IF(N713="nulová",J713,0)</f>
        <v>0</v>
      </c>
      <c r="BJ713" s="24" t="s">
        <v>82</v>
      </c>
      <c r="BK713" s="203">
        <f>ROUND(I713*H713,2)</f>
        <v>0</v>
      </c>
      <c r="BL713" s="24" t="s">
        <v>162</v>
      </c>
      <c r="BM713" s="24" t="s">
        <v>972</v>
      </c>
    </row>
    <row r="714" spans="2:65" s="11" customFormat="1" ht="13.5">
      <c r="B714" s="204"/>
      <c r="C714" s="205"/>
      <c r="D714" s="206" t="s">
        <v>165</v>
      </c>
      <c r="E714" s="207" t="s">
        <v>30</v>
      </c>
      <c r="F714" s="208" t="s">
        <v>964</v>
      </c>
      <c r="G714" s="205"/>
      <c r="H714" s="207" t="s">
        <v>30</v>
      </c>
      <c r="I714" s="209"/>
      <c r="J714" s="205"/>
      <c r="K714" s="205"/>
      <c r="L714" s="210"/>
      <c r="M714" s="211"/>
      <c r="N714" s="212"/>
      <c r="O714" s="212"/>
      <c r="P714" s="212"/>
      <c r="Q714" s="212"/>
      <c r="R714" s="212"/>
      <c r="S714" s="212"/>
      <c r="T714" s="213"/>
      <c r="AT714" s="214" t="s">
        <v>165</v>
      </c>
      <c r="AU714" s="214" t="s">
        <v>163</v>
      </c>
      <c r="AV714" s="11" t="s">
        <v>82</v>
      </c>
      <c r="AW714" s="11" t="s">
        <v>37</v>
      </c>
      <c r="AX714" s="11" t="s">
        <v>74</v>
      </c>
      <c r="AY714" s="214" t="s">
        <v>153</v>
      </c>
    </row>
    <row r="715" spans="2:65" s="11" customFormat="1" ht="13.5">
      <c r="B715" s="204"/>
      <c r="C715" s="205"/>
      <c r="D715" s="206" t="s">
        <v>165</v>
      </c>
      <c r="E715" s="207" t="s">
        <v>30</v>
      </c>
      <c r="F715" s="208" t="s">
        <v>965</v>
      </c>
      <c r="G715" s="205"/>
      <c r="H715" s="207" t="s">
        <v>30</v>
      </c>
      <c r="I715" s="209"/>
      <c r="J715" s="205"/>
      <c r="K715" s="205"/>
      <c r="L715" s="210"/>
      <c r="M715" s="211"/>
      <c r="N715" s="212"/>
      <c r="O715" s="212"/>
      <c r="P715" s="212"/>
      <c r="Q715" s="212"/>
      <c r="R715" s="212"/>
      <c r="S715" s="212"/>
      <c r="T715" s="213"/>
      <c r="AT715" s="214" t="s">
        <v>165</v>
      </c>
      <c r="AU715" s="214" t="s">
        <v>163</v>
      </c>
      <c r="AV715" s="11" t="s">
        <v>82</v>
      </c>
      <c r="AW715" s="11" t="s">
        <v>37</v>
      </c>
      <c r="AX715" s="11" t="s">
        <v>74</v>
      </c>
      <c r="AY715" s="214" t="s">
        <v>153</v>
      </c>
    </row>
    <row r="716" spans="2:65" s="11" customFormat="1" ht="13.5">
      <c r="B716" s="204"/>
      <c r="C716" s="205"/>
      <c r="D716" s="206" t="s">
        <v>165</v>
      </c>
      <c r="E716" s="207" t="s">
        <v>30</v>
      </c>
      <c r="F716" s="208" t="s">
        <v>966</v>
      </c>
      <c r="G716" s="205"/>
      <c r="H716" s="207" t="s">
        <v>30</v>
      </c>
      <c r="I716" s="209"/>
      <c r="J716" s="205"/>
      <c r="K716" s="205"/>
      <c r="L716" s="210"/>
      <c r="M716" s="211"/>
      <c r="N716" s="212"/>
      <c r="O716" s="212"/>
      <c r="P716" s="212"/>
      <c r="Q716" s="212"/>
      <c r="R716" s="212"/>
      <c r="S716" s="212"/>
      <c r="T716" s="213"/>
      <c r="AT716" s="214" t="s">
        <v>165</v>
      </c>
      <c r="AU716" s="214" t="s">
        <v>163</v>
      </c>
      <c r="AV716" s="11" t="s">
        <v>82</v>
      </c>
      <c r="AW716" s="11" t="s">
        <v>37</v>
      </c>
      <c r="AX716" s="11" t="s">
        <v>74</v>
      </c>
      <c r="AY716" s="214" t="s">
        <v>153</v>
      </c>
    </row>
    <row r="717" spans="2:65" s="12" customFormat="1" ht="13.5">
      <c r="B717" s="215"/>
      <c r="C717" s="216"/>
      <c r="D717" s="206" t="s">
        <v>165</v>
      </c>
      <c r="E717" s="217" t="s">
        <v>30</v>
      </c>
      <c r="F717" s="218" t="s">
        <v>956</v>
      </c>
      <c r="G717" s="216"/>
      <c r="H717" s="219">
        <v>82</v>
      </c>
      <c r="I717" s="220"/>
      <c r="J717" s="216"/>
      <c r="K717" s="216"/>
      <c r="L717" s="221"/>
      <c r="M717" s="222"/>
      <c r="N717" s="223"/>
      <c r="O717" s="223"/>
      <c r="P717" s="223"/>
      <c r="Q717" s="223"/>
      <c r="R717" s="223"/>
      <c r="S717" s="223"/>
      <c r="T717" s="224"/>
      <c r="AT717" s="225" t="s">
        <v>165</v>
      </c>
      <c r="AU717" s="225" t="s">
        <v>163</v>
      </c>
      <c r="AV717" s="12" t="s">
        <v>84</v>
      </c>
      <c r="AW717" s="12" t="s">
        <v>37</v>
      </c>
      <c r="AX717" s="12" t="s">
        <v>74</v>
      </c>
      <c r="AY717" s="225" t="s">
        <v>153</v>
      </c>
    </row>
    <row r="718" spans="2:65" s="11" customFormat="1" ht="13.5">
      <c r="B718" s="204"/>
      <c r="C718" s="205"/>
      <c r="D718" s="206" t="s">
        <v>165</v>
      </c>
      <c r="E718" s="207" t="s">
        <v>30</v>
      </c>
      <c r="F718" s="208" t="s">
        <v>967</v>
      </c>
      <c r="G718" s="205"/>
      <c r="H718" s="207" t="s">
        <v>30</v>
      </c>
      <c r="I718" s="209"/>
      <c r="J718" s="205"/>
      <c r="K718" s="205"/>
      <c r="L718" s="210"/>
      <c r="M718" s="211"/>
      <c r="N718" s="212"/>
      <c r="O718" s="212"/>
      <c r="P718" s="212"/>
      <c r="Q718" s="212"/>
      <c r="R718" s="212"/>
      <c r="S718" s="212"/>
      <c r="T718" s="213"/>
      <c r="AT718" s="214" t="s">
        <v>165</v>
      </c>
      <c r="AU718" s="214" t="s">
        <v>163</v>
      </c>
      <c r="AV718" s="11" t="s">
        <v>82</v>
      </c>
      <c r="AW718" s="11" t="s">
        <v>37</v>
      </c>
      <c r="AX718" s="11" t="s">
        <v>74</v>
      </c>
      <c r="AY718" s="214" t="s">
        <v>153</v>
      </c>
    </row>
    <row r="719" spans="2:65" s="12" customFormat="1" ht="13.5">
      <c r="B719" s="215"/>
      <c r="C719" s="216"/>
      <c r="D719" s="206" t="s">
        <v>165</v>
      </c>
      <c r="E719" s="217" t="s">
        <v>30</v>
      </c>
      <c r="F719" s="218" t="s">
        <v>425</v>
      </c>
      <c r="G719" s="216"/>
      <c r="H719" s="219">
        <v>138</v>
      </c>
      <c r="I719" s="220"/>
      <c r="J719" s="216"/>
      <c r="K719" s="216"/>
      <c r="L719" s="221"/>
      <c r="M719" s="222"/>
      <c r="N719" s="223"/>
      <c r="O719" s="223"/>
      <c r="P719" s="223"/>
      <c r="Q719" s="223"/>
      <c r="R719" s="223"/>
      <c r="S719" s="223"/>
      <c r="T719" s="224"/>
      <c r="AT719" s="225" t="s">
        <v>165</v>
      </c>
      <c r="AU719" s="225" t="s">
        <v>163</v>
      </c>
      <c r="AV719" s="12" t="s">
        <v>84</v>
      </c>
      <c r="AW719" s="12" t="s">
        <v>37</v>
      </c>
      <c r="AX719" s="12" t="s">
        <v>74</v>
      </c>
      <c r="AY719" s="225" t="s">
        <v>153</v>
      </c>
    </row>
    <row r="720" spans="2:65" s="14" customFormat="1" ht="13.5">
      <c r="B720" s="237"/>
      <c r="C720" s="238"/>
      <c r="D720" s="206" t="s">
        <v>165</v>
      </c>
      <c r="E720" s="239" t="s">
        <v>30</v>
      </c>
      <c r="F720" s="240" t="s">
        <v>210</v>
      </c>
      <c r="G720" s="238"/>
      <c r="H720" s="241">
        <v>220</v>
      </c>
      <c r="I720" s="242"/>
      <c r="J720" s="238"/>
      <c r="K720" s="238"/>
      <c r="L720" s="243"/>
      <c r="M720" s="244"/>
      <c r="N720" s="245"/>
      <c r="O720" s="245"/>
      <c r="P720" s="245"/>
      <c r="Q720" s="245"/>
      <c r="R720" s="245"/>
      <c r="S720" s="245"/>
      <c r="T720" s="246"/>
      <c r="AT720" s="247" t="s">
        <v>165</v>
      </c>
      <c r="AU720" s="247" t="s">
        <v>163</v>
      </c>
      <c r="AV720" s="14" t="s">
        <v>162</v>
      </c>
      <c r="AW720" s="14" t="s">
        <v>37</v>
      </c>
      <c r="AX720" s="14" t="s">
        <v>82</v>
      </c>
      <c r="AY720" s="247" t="s">
        <v>153</v>
      </c>
    </row>
    <row r="721" spans="2:65" s="1" customFormat="1" ht="38.25" customHeight="1">
      <c r="B721" s="41"/>
      <c r="C721" s="192" t="s">
        <v>973</v>
      </c>
      <c r="D721" s="192" t="s">
        <v>157</v>
      </c>
      <c r="E721" s="193" t="s">
        <v>974</v>
      </c>
      <c r="F721" s="194" t="s">
        <v>975</v>
      </c>
      <c r="G721" s="195" t="s">
        <v>205</v>
      </c>
      <c r="H721" s="196">
        <v>5</v>
      </c>
      <c r="I721" s="197"/>
      <c r="J721" s="198">
        <f>ROUND(I721*H721,2)</f>
        <v>0</v>
      </c>
      <c r="K721" s="194" t="s">
        <v>30</v>
      </c>
      <c r="L721" s="61"/>
      <c r="M721" s="199" t="s">
        <v>30</v>
      </c>
      <c r="N721" s="200" t="s">
        <v>45</v>
      </c>
      <c r="O721" s="42"/>
      <c r="P721" s="201">
        <f>O721*H721</f>
        <v>0</v>
      </c>
      <c r="Q721" s="201">
        <v>3.4500000000000003E-2</v>
      </c>
      <c r="R721" s="201">
        <f>Q721*H721</f>
        <v>0.17250000000000001</v>
      </c>
      <c r="S721" s="201">
        <v>0</v>
      </c>
      <c r="T721" s="202">
        <f>S721*H721</f>
        <v>0</v>
      </c>
      <c r="AR721" s="24" t="s">
        <v>162</v>
      </c>
      <c r="AT721" s="24" t="s">
        <v>157</v>
      </c>
      <c r="AU721" s="24" t="s">
        <v>163</v>
      </c>
      <c r="AY721" s="24" t="s">
        <v>153</v>
      </c>
      <c r="BE721" s="203">
        <f>IF(N721="základní",J721,0)</f>
        <v>0</v>
      </c>
      <c r="BF721" s="203">
        <f>IF(N721="snížená",J721,0)</f>
        <v>0</v>
      </c>
      <c r="BG721" s="203">
        <f>IF(N721="zákl. přenesená",J721,0)</f>
        <v>0</v>
      </c>
      <c r="BH721" s="203">
        <f>IF(N721="sníž. přenesená",J721,0)</f>
        <v>0</v>
      </c>
      <c r="BI721" s="203">
        <f>IF(N721="nulová",J721,0)</f>
        <v>0</v>
      </c>
      <c r="BJ721" s="24" t="s">
        <v>82</v>
      </c>
      <c r="BK721" s="203">
        <f>ROUND(I721*H721,2)</f>
        <v>0</v>
      </c>
      <c r="BL721" s="24" t="s">
        <v>162</v>
      </c>
      <c r="BM721" s="24" t="s">
        <v>976</v>
      </c>
    </row>
    <row r="722" spans="2:65" s="11" customFormat="1" ht="13.5">
      <c r="B722" s="204"/>
      <c r="C722" s="205"/>
      <c r="D722" s="206" t="s">
        <v>165</v>
      </c>
      <c r="E722" s="207" t="s">
        <v>30</v>
      </c>
      <c r="F722" s="208" t="s">
        <v>964</v>
      </c>
      <c r="G722" s="205"/>
      <c r="H722" s="207" t="s">
        <v>30</v>
      </c>
      <c r="I722" s="209"/>
      <c r="J722" s="205"/>
      <c r="K722" s="205"/>
      <c r="L722" s="210"/>
      <c r="M722" s="211"/>
      <c r="N722" s="212"/>
      <c r="O722" s="212"/>
      <c r="P722" s="212"/>
      <c r="Q722" s="212"/>
      <c r="R722" s="212"/>
      <c r="S722" s="212"/>
      <c r="T722" s="213"/>
      <c r="AT722" s="214" t="s">
        <v>165</v>
      </c>
      <c r="AU722" s="214" t="s">
        <v>163</v>
      </c>
      <c r="AV722" s="11" t="s">
        <v>82</v>
      </c>
      <c r="AW722" s="11" t="s">
        <v>37</v>
      </c>
      <c r="AX722" s="11" t="s">
        <v>74</v>
      </c>
      <c r="AY722" s="214" t="s">
        <v>153</v>
      </c>
    </row>
    <row r="723" spans="2:65" s="11" customFormat="1" ht="13.5">
      <c r="B723" s="204"/>
      <c r="C723" s="205"/>
      <c r="D723" s="206" t="s">
        <v>165</v>
      </c>
      <c r="E723" s="207" t="s">
        <v>30</v>
      </c>
      <c r="F723" s="208" t="s">
        <v>965</v>
      </c>
      <c r="G723" s="205"/>
      <c r="H723" s="207" t="s">
        <v>30</v>
      </c>
      <c r="I723" s="209"/>
      <c r="J723" s="205"/>
      <c r="K723" s="205"/>
      <c r="L723" s="210"/>
      <c r="M723" s="211"/>
      <c r="N723" s="212"/>
      <c r="O723" s="212"/>
      <c r="P723" s="212"/>
      <c r="Q723" s="212"/>
      <c r="R723" s="212"/>
      <c r="S723" s="212"/>
      <c r="T723" s="213"/>
      <c r="AT723" s="214" t="s">
        <v>165</v>
      </c>
      <c r="AU723" s="214" t="s">
        <v>163</v>
      </c>
      <c r="AV723" s="11" t="s">
        <v>82</v>
      </c>
      <c r="AW723" s="11" t="s">
        <v>37</v>
      </c>
      <c r="AX723" s="11" t="s">
        <v>74</v>
      </c>
      <c r="AY723" s="214" t="s">
        <v>153</v>
      </c>
    </row>
    <row r="724" spans="2:65" s="11" customFormat="1" ht="13.5">
      <c r="B724" s="204"/>
      <c r="C724" s="205"/>
      <c r="D724" s="206" t="s">
        <v>165</v>
      </c>
      <c r="E724" s="207" t="s">
        <v>30</v>
      </c>
      <c r="F724" s="208" t="s">
        <v>968</v>
      </c>
      <c r="G724" s="205"/>
      <c r="H724" s="207" t="s">
        <v>30</v>
      </c>
      <c r="I724" s="209"/>
      <c r="J724" s="205"/>
      <c r="K724" s="205"/>
      <c r="L724" s="210"/>
      <c r="M724" s="211"/>
      <c r="N724" s="212"/>
      <c r="O724" s="212"/>
      <c r="P724" s="212"/>
      <c r="Q724" s="212"/>
      <c r="R724" s="212"/>
      <c r="S724" s="212"/>
      <c r="T724" s="213"/>
      <c r="AT724" s="214" t="s">
        <v>165</v>
      </c>
      <c r="AU724" s="214" t="s">
        <v>163</v>
      </c>
      <c r="AV724" s="11" t="s">
        <v>82</v>
      </c>
      <c r="AW724" s="11" t="s">
        <v>37</v>
      </c>
      <c r="AX724" s="11" t="s">
        <v>74</v>
      </c>
      <c r="AY724" s="214" t="s">
        <v>153</v>
      </c>
    </row>
    <row r="725" spans="2:65" s="12" customFormat="1" ht="13.5">
      <c r="B725" s="215"/>
      <c r="C725" s="216"/>
      <c r="D725" s="206" t="s">
        <v>165</v>
      </c>
      <c r="E725" s="217" t="s">
        <v>30</v>
      </c>
      <c r="F725" s="218" t="s">
        <v>959</v>
      </c>
      <c r="G725" s="216"/>
      <c r="H725" s="219">
        <v>5</v>
      </c>
      <c r="I725" s="220"/>
      <c r="J725" s="216"/>
      <c r="K725" s="216"/>
      <c r="L725" s="221"/>
      <c r="M725" s="222"/>
      <c r="N725" s="223"/>
      <c r="O725" s="223"/>
      <c r="P725" s="223"/>
      <c r="Q725" s="223"/>
      <c r="R725" s="223"/>
      <c r="S725" s="223"/>
      <c r="T725" s="224"/>
      <c r="AT725" s="225" t="s">
        <v>165</v>
      </c>
      <c r="AU725" s="225" t="s">
        <v>163</v>
      </c>
      <c r="AV725" s="12" t="s">
        <v>84</v>
      </c>
      <c r="AW725" s="12" t="s">
        <v>37</v>
      </c>
      <c r="AX725" s="12" t="s">
        <v>82</v>
      </c>
      <c r="AY725" s="225" t="s">
        <v>153</v>
      </c>
    </row>
    <row r="726" spans="2:65" s="1" customFormat="1" ht="38.25" customHeight="1">
      <c r="B726" s="41"/>
      <c r="C726" s="192" t="s">
        <v>977</v>
      </c>
      <c r="D726" s="192" t="s">
        <v>157</v>
      </c>
      <c r="E726" s="193" t="s">
        <v>978</v>
      </c>
      <c r="F726" s="194" t="s">
        <v>979</v>
      </c>
      <c r="G726" s="195" t="s">
        <v>205</v>
      </c>
      <c r="H726" s="196">
        <v>5</v>
      </c>
      <c r="I726" s="197"/>
      <c r="J726" s="198">
        <f>ROUND(I726*H726,2)</f>
        <v>0</v>
      </c>
      <c r="K726" s="194" t="s">
        <v>30</v>
      </c>
      <c r="L726" s="61"/>
      <c r="M726" s="199" t="s">
        <v>30</v>
      </c>
      <c r="N726" s="200" t="s">
        <v>45</v>
      </c>
      <c r="O726" s="42"/>
      <c r="P726" s="201">
        <f>O726*H726</f>
        <v>0</v>
      </c>
      <c r="Q726" s="201">
        <v>2.0480000000000002E-2</v>
      </c>
      <c r="R726" s="201">
        <f>Q726*H726</f>
        <v>0.1024</v>
      </c>
      <c r="S726" s="201">
        <v>0</v>
      </c>
      <c r="T726" s="202">
        <f>S726*H726</f>
        <v>0</v>
      </c>
      <c r="AR726" s="24" t="s">
        <v>162</v>
      </c>
      <c r="AT726" s="24" t="s">
        <v>157</v>
      </c>
      <c r="AU726" s="24" t="s">
        <v>163</v>
      </c>
      <c r="AY726" s="24" t="s">
        <v>153</v>
      </c>
      <c r="BE726" s="203">
        <f>IF(N726="základní",J726,0)</f>
        <v>0</v>
      </c>
      <c r="BF726" s="203">
        <f>IF(N726="snížená",J726,0)</f>
        <v>0</v>
      </c>
      <c r="BG726" s="203">
        <f>IF(N726="zákl. přenesená",J726,0)</f>
        <v>0</v>
      </c>
      <c r="BH726" s="203">
        <f>IF(N726="sníž. přenesená",J726,0)</f>
        <v>0</v>
      </c>
      <c r="BI726" s="203">
        <f>IF(N726="nulová",J726,0)</f>
        <v>0</v>
      </c>
      <c r="BJ726" s="24" t="s">
        <v>82</v>
      </c>
      <c r="BK726" s="203">
        <f>ROUND(I726*H726,2)</f>
        <v>0</v>
      </c>
      <c r="BL726" s="24" t="s">
        <v>162</v>
      </c>
      <c r="BM726" s="24" t="s">
        <v>980</v>
      </c>
    </row>
    <row r="727" spans="2:65" s="11" customFormat="1" ht="13.5">
      <c r="B727" s="204"/>
      <c r="C727" s="205"/>
      <c r="D727" s="206" t="s">
        <v>165</v>
      </c>
      <c r="E727" s="207" t="s">
        <v>30</v>
      </c>
      <c r="F727" s="208" t="s">
        <v>964</v>
      </c>
      <c r="G727" s="205"/>
      <c r="H727" s="207" t="s">
        <v>30</v>
      </c>
      <c r="I727" s="209"/>
      <c r="J727" s="205"/>
      <c r="K727" s="205"/>
      <c r="L727" s="210"/>
      <c r="M727" s="211"/>
      <c r="N727" s="212"/>
      <c r="O727" s="212"/>
      <c r="P727" s="212"/>
      <c r="Q727" s="212"/>
      <c r="R727" s="212"/>
      <c r="S727" s="212"/>
      <c r="T727" s="213"/>
      <c r="AT727" s="214" t="s">
        <v>165</v>
      </c>
      <c r="AU727" s="214" t="s">
        <v>163</v>
      </c>
      <c r="AV727" s="11" t="s">
        <v>82</v>
      </c>
      <c r="AW727" s="11" t="s">
        <v>37</v>
      </c>
      <c r="AX727" s="11" t="s">
        <v>74</v>
      </c>
      <c r="AY727" s="214" t="s">
        <v>153</v>
      </c>
    </row>
    <row r="728" spans="2:65" s="11" customFormat="1" ht="13.5">
      <c r="B728" s="204"/>
      <c r="C728" s="205"/>
      <c r="D728" s="206" t="s">
        <v>165</v>
      </c>
      <c r="E728" s="207" t="s">
        <v>30</v>
      </c>
      <c r="F728" s="208" t="s">
        <v>981</v>
      </c>
      <c r="G728" s="205"/>
      <c r="H728" s="207" t="s">
        <v>30</v>
      </c>
      <c r="I728" s="209"/>
      <c r="J728" s="205"/>
      <c r="K728" s="205"/>
      <c r="L728" s="210"/>
      <c r="M728" s="211"/>
      <c r="N728" s="212"/>
      <c r="O728" s="212"/>
      <c r="P728" s="212"/>
      <c r="Q728" s="212"/>
      <c r="R728" s="212"/>
      <c r="S728" s="212"/>
      <c r="T728" s="213"/>
      <c r="AT728" s="214" t="s">
        <v>165</v>
      </c>
      <c r="AU728" s="214" t="s">
        <v>163</v>
      </c>
      <c r="AV728" s="11" t="s">
        <v>82</v>
      </c>
      <c r="AW728" s="11" t="s">
        <v>37</v>
      </c>
      <c r="AX728" s="11" t="s">
        <v>74</v>
      </c>
      <c r="AY728" s="214" t="s">
        <v>153</v>
      </c>
    </row>
    <row r="729" spans="2:65" s="11" customFormat="1" ht="13.5">
      <c r="B729" s="204"/>
      <c r="C729" s="205"/>
      <c r="D729" s="206" t="s">
        <v>165</v>
      </c>
      <c r="E729" s="207" t="s">
        <v>30</v>
      </c>
      <c r="F729" s="208" t="s">
        <v>968</v>
      </c>
      <c r="G729" s="205"/>
      <c r="H729" s="207" t="s">
        <v>30</v>
      </c>
      <c r="I729" s="209"/>
      <c r="J729" s="205"/>
      <c r="K729" s="205"/>
      <c r="L729" s="210"/>
      <c r="M729" s="211"/>
      <c r="N729" s="212"/>
      <c r="O729" s="212"/>
      <c r="P729" s="212"/>
      <c r="Q729" s="212"/>
      <c r="R729" s="212"/>
      <c r="S729" s="212"/>
      <c r="T729" s="213"/>
      <c r="AT729" s="214" t="s">
        <v>165</v>
      </c>
      <c r="AU729" s="214" t="s">
        <v>163</v>
      </c>
      <c r="AV729" s="11" t="s">
        <v>82</v>
      </c>
      <c r="AW729" s="11" t="s">
        <v>37</v>
      </c>
      <c r="AX729" s="11" t="s">
        <v>74</v>
      </c>
      <c r="AY729" s="214" t="s">
        <v>153</v>
      </c>
    </row>
    <row r="730" spans="2:65" s="12" customFormat="1" ht="13.5">
      <c r="B730" s="215"/>
      <c r="C730" s="216"/>
      <c r="D730" s="206" t="s">
        <v>165</v>
      </c>
      <c r="E730" s="217" t="s">
        <v>30</v>
      </c>
      <c r="F730" s="218" t="s">
        <v>959</v>
      </c>
      <c r="G730" s="216"/>
      <c r="H730" s="219">
        <v>5</v>
      </c>
      <c r="I730" s="220"/>
      <c r="J730" s="216"/>
      <c r="K730" s="216"/>
      <c r="L730" s="221"/>
      <c r="M730" s="222"/>
      <c r="N730" s="223"/>
      <c r="O730" s="223"/>
      <c r="P730" s="223"/>
      <c r="Q730" s="223"/>
      <c r="R730" s="223"/>
      <c r="S730" s="223"/>
      <c r="T730" s="224"/>
      <c r="AT730" s="225" t="s">
        <v>165</v>
      </c>
      <c r="AU730" s="225" t="s">
        <v>163</v>
      </c>
      <c r="AV730" s="12" t="s">
        <v>84</v>
      </c>
      <c r="AW730" s="12" t="s">
        <v>37</v>
      </c>
      <c r="AX730" s="12" t="s">
        <v>82</v>
      </c>
      <c r="AY730" s="225" t="s">
        <v>153</v>
      </c>
    </row>
    <row r="731" spans="2:65" s="1" customFormat="1" ht="25.5" customHeight="1">
      <c r="B731" s="41"/>
      <c r="C731" s="192" t="s">
        <v>982</v>
      </c>
      <c r="D731" s="192" t="s">
        <v>157</v>
      </c>
      <c r="E731" s="193" t="s">
        <v>983</v>
      </c>
      <c r="F731" s="194" t="s">
        <v>984</v>
      </c>
      <c r="G731" s="195" t="s">
        <v>205</v>
      </c>
      <c r="H731" s="196">
        <v>200</v>
      </c>
      <c r="I731" s="197"/>
      <c r="J731" s="198">
        <f>ROUND(I731*H731,2)</f>
        <v>0</v>
      </c>
      <c r="K731" s="194" t="s">
        <v>161</v>
      </c>
      <c r="L731" s="61"/>
      <c r="M731" s="199" t="s">
        <v>30</v>
      </c>
      <c r="N731" s="200" t="s">
        <v>45</v>
      </c>
      <c r="O731" s="42"/>
      <c r="P731" s="201">
        <f>O731*H731</f>
        <v>0</v>
      </c>
      <c r="Q731" s="201">
        <v>1.2E-4</v>
      </c>
      <c r="R731" s="201">
        <f>Q731*H731</f>
        <v>2.4E-2</v>
      </c>
      <c r="S731" s="201">
        <v>0</v>
      </c>
      <c r="T731" s="202">
        <f>S731*H731</f>
        <v>0</v>
      </c>
      <c r="AR731" s="24" t="s">
        <v>162</v>
      </c>
      <c r="AT731" s="24" t="s">
        <v>157</v>
      </c>
      <c r="AU731" s="24" t="s">
        <v>163</v>
      </c>
      <c r="AY731" s="24" t="s">
        <v>153</v>
      </c>
      <c r="BE731" s="203">
        <f>IF(N731="základní",J731,0)</f>
        <v>0</v>
      </c>
      <c r="BF731" s="203">
        <f>IF(N731="snížená",J731,0)</f>
        <v>0</v>
      </c>
      <c r="BG731" s="203">
        <f>IF(N731="zákl. přenesená",J731,0)</f>
        <v>0</v>
      </c>
      <c r="BH731" s="203">
        <f>IF(N731="sníž. přenesená",J731,0)</f>
        <v>0</v>
      </c>
      <c r="BI731" s="203">
        <f>IF(N731="nulová",J731,0)</f>
        <v>0</v>
      </c>
      <c r="BJ731" s="24" t="s">
        <v>82</v>
      </c>
      <c r="BK731" s="203">
        <f>ROUND(I731*H731,2)</f>
        <v>0</v>
      </c>
      <c r="BL731" s="24" t="s">
        <v>162</v>
      </c>
      <c r="BM731" s="24" t="s">
        <v>985</v>
      </c>
    </row>
    <row r="732" spans="2:65" s="11" customFormat="1" ht="13.5">
      <c r="B732" s="204"/>
      <c r="C732" s="205"/>
      <c r="D732" s="206" t="s">
        <v>165</v>
      </c>
      <c r="E732" s="207" t="s">
        <v>30</v>
      </c>
      <c r="F732" s="208" t="s">
        <v>986</v>
      </c>
      <c r="G732" s="205"/>
      <c r="H732" s="207" t="s">
        <v>30</v>
      </c>
      <c r="I732" s="209"/>
      <c r="J732" s="205"/>
      <c r="K732" s="205"/>
      <c r="L732" s="210"/>
      <c r="M732" s="211"/>
      <c r="N732" s="212"/>
      <c r="O732" s="212"/>
      <c r="P732" s="212"/>
      <c r="Q732" s="212"/>
      <c r="R732" s="212"/>
      <c r="S732" s="212"/>
      <c r="T732" s="213"/>
      <c r="AT732" s="214" t="s">
        <v>165</v>
      </c>
      <c r="AU732" s="214" t="s">
        <v>163</v>
      </c>
      <c r="AV732" s="11" t="s">
        <v>82</v>
      </c>
      <c r="AW732" s="11" t="s">
        <v>37</v>
      </c>
      <c r="AX732" s="11" t="s">
        <v>74</v>
      </c>
      <c r="AY732" s="214" t="s">
        <v>153</v>
      </c>
    </row>
    <row r="733" spans="2:65" s="12" customFormat="1" ht="13.5">
      <c r="B733" s="215"/>
      <c r="C733" s="216"/>
      <c r="D733" s="206" t="s">
        <v>165</v>
      </c>
      <c r="E733" s="217" t="s">
        <v>30</v>
      </c>
      <c r="F733" s="218" t="s">
        <v>987</v>
      </c>
      <c r="G733" s="216"/>
      <c r="H733" s="219">
        <v>200</v>
      </c>
      <c r="I733" s="220"/>
      <c r="J733" s="216"/>
      <c r="K733" s="216"/>
      <c r="L733" s="221"/>
      <c r="M733" s="222"/>
      <c r="N733" s="223"/>
      <c r="O733" s="223"/>
      <c r="P733" s="223"/>
      <c r="Q733" s="223"/>
      <c r="R733" s="223"/>
      <c r="S733" s="223"/>
      <c r="T733" s="224"/>
      <c r="AT733" s="225" t="s">
        <v>165</v>
      </c>
      <c r="AU733" s="225" t="s">
        <v>163</v>
      </c>
      <c r="AV733" s="12" t="s">
        <v>84</v>
      </c>
      <c r="AW733" s="12" t="s">
        <v>37</v>
      </c>
      <c r="AX733" s="12" t="s">
        <v>82</v>
      </c>
      <c r="AY733" s="225" t="s">
        <v>153</v>
      </c>
    </row>
    <row r="734" spans="2:65" s="1" customFormat="1" ht="25.5" customHeight="1">
      <c r="B734" s="41"/>
      <c r="C734" s="192" t="s">
        <v>988</v>
      </c>
      <c r="D734" s="192" t="s">
        <v>157</v>
      </c>
      <c r="E734" s="193" t="s">
        <v>989</v>
      </c>
      <c r="F734" s="194" t="s">
        <v>990</v>
      </c>
      <c r="G734" s="195" t="s">
        <v>205</v>
      </c>
      <c r="H734" s="196">
        <v>80</v>
      </c>
      <c r="I734" s="197"/>
      <c r="J734" s="198">
        <f>ROUND(I734*H734,2)</f>
        <v>0</v>
      </c>
      <c r="K734" s="194" t="s">
        <v>161</v>
      </c>
      <c r="L734" s="61"/>
      <c r="M734" s="199" t="s">
        <v>30</v>
      </c>
      <c r="N734" s="200" t="s">
        <v>45</v>
      </c>
      <c r="O734" s="42"/>
      <c r="P734" s="201">
        <f>O734*H734</f>
        <v>0</v>
      </c>
      <c r="Q734" s="201">
        <v>2.4000000000000001E-4</v>
      </c>
      <c r="R734" s="201">
        <f>Q734*H734</f>
        <v>1.9200000000000002E-2</v>
      </c>
      <c r="S734" s="201">
        <v>0</v>
      </c>
      <c r="T734" s="202">
        <f>S734*H734</f>
        <v>0</v>
      </c>
      <c r="AR734" s="24" t="s">
        <v>162</v>
      </c>
      <c r="AT734" s="24" t="s">
        <v>157</v>
      </c>
      <c r="AU734" s="24" t="s">
        <v>163</v>
      </c>
      <c r="AY734" s="24" t="s">
        <v>153</v>
      </c>
      <c r="BE734" s="203">
        <f>IF(N734="základní",J734,0)</f>
        <v>0</v>
      </c>
      <c r="BF734" s="203">
        <f>IF(N734="snížená",J734,0)</f>
        <v>0</v>
      </c>
      <c r="BG734" s="203">
        <f>IF(N734="zákl. přenesená",J734,0)</f>
        <v>0</v>
      </c>
      <c r="BH734" s="203">
        <f>IF(N734="sníž. přenesená",J734,0)</f>
        <v>0</v>
      </c>
      <c r="BI734" s="203">
        <f>IF(N734="nulová",J734,0)</f>
        <v>0</v>
      </c>
      <c r="BJ734" s="24" t="s">
        <v>82</v>
      </c>
      <c r="BK734" s="203">
        <f>ROUND(I734*H734,2)</f>
        <v>0</v>
      </c>
      <c r="BL734" s="24" t="s">
        <v>162</v>
      </c>
      <c r="BM734" s="24" t="s">
        <v>991</v>
      </c>
    </row>
    <row r="735" spans="2:65" s="11" customFormat="1" ht="13.5">
      <c r="B735" s="204"/>
      <c r="C735" s="205"/>
      <c r="D735" s="206" t="s">
        <v>165</v>
      </c>
      <c r="E735" s="207" t="s">
        <v>30</v>
      </c>
      <c r="F735" s="208" t="s">
        <v>992</v>
      </c>
      <c r="G735" s="205"/>
      <c r="H735" s="207" t="s">
        <v>30</v>
      </c>
      <c r="I735" s="209"/>
      <c r="J735" s="205"/>
      <c r="K735" s="205"/>
      <c r="L735" s="210"/>
      <c r="M735" s="211"/>
      <c r="N735" s="212"/>
      <c r="O735" s="212"/>
      <c r="P735" s="212"/>
      <c r="Q735" s="212"/>
      <c r="R735" s="212"/>
      <c r="S735" s="212"/>
      <c r="T735" s="213"/>
      <c r="AT735" s="214" t="s">
        <v>165</v>
      </c>
      <c r="AU735" s="214" t="s">
        <v>163</v>
      </c>
      <c r="AV735" s="11" t="s">
        <v>82</v>
      </c>
      <c r="AW735" s="11" t="s">
        <v>37</v>
      </c>
      <c r="AX735" s="11" t="s">
        <v>74</v>
      </c>
      <c r="AY735" s="214" t="s">
        <v>153</v>
      </c>
    </row>
    <row r="736" spans="2:65" s="11" customFormat="1" ht="13.5">
      <c r="B736" s="204"/>
      <c r="C736" s="205"/>
      <c r="D736" s="206" t="s">
        <v>165</v>
      </c>
      <c r="E736" s="207" t="s">
        <v>30</v>
      </c>
      <c r="F736" s="208" t="s">
        <v>993</v>
      </c>
      <c r="G736" s="205"/>
      <c r="H736" s="207" t="s">
        <v>30</v>
      </c>
      <c r="I736" s="209"/>
      <c r="J736" s="205"/>
      <c r="K736" s="205"/>
      <c r="L736" s="210"/>
      <c r="M736" s="211"/>
      <c r="N736" s="212"/>
      <c r="O736" s="212"/>
      <c r="P736" s="212"/>
      <c r="Q736" s="212"/>
      <c r="R736" s="212"/>
      <c r="S736" s="212"/>
      <c r="T736" s="213"/>
      <c r="AT736" s="214" t="s">
        <v>165</v>
      </c>
      <c r="AU736" s="214" t="s">
        <v>163</v>
      </c>
      <c r="AV736" s="11" t="s">
        <v>82</v>
      </c>
      <c r="AW736" s="11" t="s">
        <v>37</v>
      </c>
      <c r="AX736" s="11" t="s">
        <v>74</v>
      </c>
      <c r="AY736" s="214" t="s">
        <v>153</v>
      </c>
    </row>
    <row r="737" spans="2:65" s="12" customFormat="1" ht="13.5">
      <c r="B737" s="215"/>
      <c r="C737" s="216"/>
      <c r="D737" s="206" t="s">
        <v>165</v>
      </c>
      <c r="E737" s="217" t="s">
        <v>30</v>
      </c>
      <c r="F737" s="218" t="s">
        <v>994</v>
      </c>
      <c r="G737" s="216"/>
      <c r="H737" s="219">
        <v>80</v>
      </c>
      <c r="I737" s="220"/>
      <c r="J737" s="216"/>
      <c r="K737" s="216"/>
      <c r="L737" s="221"/>
      <c r="M737" s="222"/>
      <c r="N737" s="223"/>
      <c r="O737" s="223"/>
      <c r="P737" s="223"/>
      <c r="Q737" s="223"/>
      <c r="R737" s="223"/>
      <c r="S737" s="223"/>
      <c r="T737" s="224"/>
      <c r="AT737" s="225" t="s">
        <v>165</v>
      </c>
      <c r="AU737" s="225" t="s">
        <v>163</v>
      </c>
      <c r="AV737" s="12" t="s">
        <v>84</v>
      </c>
      <c r="AW737" s="12" t="s">
        <v>37</v>
      </c>
      <c r="AX737" s="12" t="s">
        <v>82</v>
      </c>
      <c r="AY737" s="225" t="s">
        <v>153</v>
      </c>
    </row>
    <row r="738" spans="2:65" s="10" customFormat="1" ht="22.35" customHeight="1">
      <c r="B738" s="176"/>
      <c r="C738" s="177"/>
      <c r="D738" s="178" t="s">
        <v>73</v>
      </c>
      <c r="E738" s="190" t="s">
        <v>828</v>
      </c>
      <c r="F738" s="190" t="s">
        <v>995</v>
      </c>
      <c r="G738" s="177"/>
      <c r="H738" s="177"/>
      <c r="I738" s="180"/>
      <c r="J738" s="191">
        <f>BK738</f>
        <v>0</v>
      </c>
      <c r="K738" s="177"/>
      <c r="L738" s="182"/>
      <c r="M738" s="183"/>
      <c r="N738" s="184"/>
      <c r="O738" s="184"/>
      <c r="P738" s="185">
        <f>P739</f>
        <v>0</v>
      </c>
      <c r="Q738" s="184"/>
      <c r="R738" s="185">
        <f>R739</f>
        <v>1.2999999999999999E-3</v>
      </c>
      <c r="S738" s="184"/>
      <c r="T738" s="186">
        <f>T739</f>
        <v>0</v>
      </c>
      <c r="AR738" s="187" t="s">
        <v>82</v>
      </c>
      <c r="AT738" s="188" t="s">
        <v>73</v>
      </c>
      <c r="AU738" s="188" t="s">
        <v>84</v>
      </c>
      <c r="AY738" s="187" t="s">
        <v>153</v>
      </c>
      <c r="BK738" s="189">
        <f>BK739</f>
        <v>0</v>
      </c>
    </row>
    <row r="739" spans="2:65" s="1" customFormat="1" ht="25.5" customHeight="1">
      <c r="B739" s="41"/>
      <c r="C739" s="192" t="s">
        <v>996</v>
      </c>
      <c r="D739" s="192" t="s">
        <v>157</v>
      </c>
      <c r="E739" s="193" t="s">
        <v>997</v>
      </c>
      <c r="F739" s="194" t="s">
        <v>998</v>
      </c>
      <c r="G739" s="195" t="s">
        <v>205</v>
      </c>
      <c r="H739" s="196">
        <v>10</v>
      </c>
      <c r="I739" s="197"/>
      <c r="J739" s="198">
        <f>ROUND(I739*H739,2)</f>
        <v>0</v>
      </c>
      <c r="K739" s="194" t="s">
        <v>161</v>
      </c>
      <c r="L739" s="61"/>
      <c r="M739" s="199" t="s">
        <v>30</v>
      </c>
      <c r="N739" s="200" t="s">
        <v>45</v>
      </c>
      <c r="O739" s="42"/>
      <c r="P739" s="201">
        <f>O739*H739</f>
        <v>0</v>
      </c>
      <c r="Q739" s="201">
        <v>1.2999999999999999E-4</v>
      </c>
      <c r="R739" s="201">
        <f>Q739*H739</f>
        <v>1.2999999999999999E-3</v>
      </c>
      <c r="S739" s="201">
        <v>0</v>
      </c>
      <c r="T739" s="202">
        <f>S739*H739</f>
        <v>0</v>
      </c>
      <c r="AR739" s="24" t="s">
        <v>162</v>
      </c>
      <c r="AT739" s="24" t="s">
        <v>157</v>
      </c>
      <c r="AU739" s="24" t="s">
        <v>163</v>
      </c>
      <c r="AY739" s="24" t="s">
        <v>153</v>
      </c>
      <c r="BE739" s="203">
        <f>IF(N739="základní",J739,0)</f>
        <v>0</v>
      </c>
      <c r="BF739" s="203">
        <f>IF(N739="snížená",J739,0)</f>
        <v>0</v>
      </c>
      <c r="BG739" s="203">
        <f>IF(N739="zákl. přenesená",J739,0)</f>
        <v>0</v>
      </c>
      <c r="BH739" s="203">
        <f>IF(N739="sníž. přenesená",J739,0)</f>
        <v>0</v>
      </c>
      <c r="BI739" s="203">
        <f>IF(N739="nulová",J739,0)</f>
        <v>0</v>
      </c>
      <c r="BJ739" s="24" t="s">
        <v>82</v>
      </c>
      <c r="BK739" s="203">
        <f>ROUND(I739*H739,2)</f>
        <v>0</v>
      </c>
      <c r="BL739" s="24" t="s">
        <v>162</v>
      </c>
      <c r="BM739" s="24" t="s">
        <v>999</v>
      </c>
    </row>
    <row r="740" spans="2:65" s="10" customFormat="1" ht="22.35" customHeight="1">
      <c r="B740" s="176"/>
      <c r="C740" s="177"/>
      <c r="D740" s="178" t="s">
        <v>73</v>
      </c>
      <c r="E740" s="190" t="s">
        <v>834</v>
      </c>
      <c r="F740" s="190" t="s">
        <v>1000</v>
      </c>
      <c r="G740" s="177"/>
      <c r="H740" s="177"/>
      <c r="I740" s="180"/>
      <c r="J740" s="191">
        <f>BK740</f>
        <v>0</v>
      </c>
      <c r="K740" s="177"/>
      <c r="L740" s="182"/>
      <c r="M740" s="183"/>
      <c r="N740" s="184"/>
      <c r="O740" s="184"/>
      <c r="P740" s="185">
        <f>SUM(P741:P742)</f>
        <v>0</v>
      </c>
      <c r="Q740" s="184"/>
      <c r="R740" s="185">
        <f>SUM(R741:R742)</f>
        <v>8.0000000000000002E-3</v>
      </c>
      <c r="S740" s="184"/>
      <c r="T740" s="186">
        <f>SUM(T741:T742)</f>
        <v>0</v>
      </c>
      <c r="AR740" s="187" t="s">
        <v>82</v>
      </c>
      <c r="AT740" s="188" t="s">
        <v>73</v>
      </c>
      <c r="AU740" s="188" t="s">
        <v>84</v>
      </c>
      <c r="AY740" s="187" t="s">
        <v>153</v>
      </c>
      <c r="BK740" s="189">
        <f>SUM(BK741:BK742)</f>
        <v>0</v>
      </c>
    </row>
    <row r="741" spans="2:65" s="1" customFormat="1" ht="63.75" customHeight="1">
      <c r="B741" s="41"/>
      <c r="C741" s="192" t="s">
        <v>1001</v>
      </c>
      <c r="D741" s="192" t="s">
        <v>157</v>
      </c>
      <c r="E741" s="193" t="s">
        <v>1002</v>
      </c>
      <c r="F741" s="194" t="s">
        <v>1003</v>
      </c>
      <c r="G741" s="195" t="s">
        <v>205</v>
      </c>
      <c r="H741" s="196">
        <v>200</v>
      </c>
      <c r="I741" s="197"/>
      <c r="J741" s="198">
        <f>ROUND(I741*H741,2)</f>
        <v>0</v>
      </c>
      <c r="K741" s="194" t="s">
        <v>161</v>
      </c>
      <c r="L741" s="61"/>
      <c r="M741" s="199" t="s">
        <v>30</v>
      </c>
      <c r="N741" s="200" t="s">
        <v>45</v>
      </c>
      <c r="O741" s="42"/>
      <c r="P741" s="201">
        <f>O741*H741</f>
        <v>0</v>
      </c>
      <c r="Q741" s="201">
        <v>4.0000000000000003E-5</v>
      </c>
      <c r="R741" s="201">
        <f>Q741*H741</f>
        <v>8.0000000000000002E-3</v>
      </c>
      <c r="S741" s="201">
        <v>0</v>
      </c>
      <c r="T741" s="202">
        <f>S741*H741</f>
        <v>0</v>
      </c>
      <c r="AR741" s="24" t="s">
        <v>162</v>
      </c>
      <c r="AT741" s="24" t="s">
        <v>157</v>
      </c>
      <c r="AU741" s="24" t="s">
        <v>163</v>
      </c>
      <c r="AY741" s="24" t="s">
        <v>153</v>
      </c>
      <c r="BE741" s="203">
        <f>IF(N741="základní",J741,0)</f>
        <v>0</v>
      </c>
      <c r="BF741" s="203">
        <f>IF(N741="snížená",J741,0)</f>
        <v>0</v>
      </c>
      <c r="BG741" s="203">
        <f>IF(N741="zákl. přenesená",J741,0)</f>
        <v>0</v>
      </c>
      <c r="BH741" s="203">
        <f>IF(N741="sníž. přenesená",J741,0)</f>
        <v>0</v>
      </c>
      <c r="BI741" s="203">
        <f>IF(N741="nulová",J741,0)</f>
        <v>0</v>
      </c>
      <c r="BJ741" s="24" t="s">
        <v>82</v>
      </c>
      <c r="BK741" s="203">
        <f>ROUND(I741*H741,2)</f>
        <v>0</v>
      </c>
      <c r="BL741" s="24" t="s">
        <v>162</v>
      </c>
      <c r="BM741" s="24" t="s">
        <v>1004</v>
      </c>
    </row>
    <row r="742" spans="2:65" s="1" customFormat="1" ht="38.25" customHeight="1">
      <c r="B742" s="41"/>
      <c r="C742" s="192" t="s">
        <v>1005</v>
      </c>
      <c r="D742" s="192" t="s">
        <v>157</v>
      </c>
      <c r="E742" s="193" t="s">
        <v>1006</v>
      </c>
      <c r="F742" s="194" t="s">
        <v>1007</v>
      </c>
      <c r="G742" s="195" t="s">
        <v>205</v>
      </c>
      <c r="H742" s="196">
        <v>200</v>
      </c>
      <c r="I742" s="197"/>
      <c r="J742" s="198">
        <f>ROUND(I742*H742,2)</f>
        <v>0</v>
      </c>
      <c r="K742" s="194" t="s">
        <v>30</v>
      </c>
      <c r="L742" s="61"/>
      <c r="M742" s="199" t="s">
        <v>30</v>
      </c>
      <c r="N742" s="200" t="s">
        <v>45</v>
      </c>
      <c r="O742" s="42"/>
      <c r="P742" s="201">
        <f>O742*H742</f>
        <v>0</v>
      </c>
      <c r="Q742" s="201">
        <v>0</v>
      </c>
      <c r="R742" s="201">
        <f>Q742*H742</f>
        <v>0</v>
      </c>
      <c r="S742" s="201">
        <v>0</v>
      </c>
      <c r="T742" s="202">
        <f>S742*H742</f>
        <v>0</v>
      </c>
      <c r="AR742" s="24" t="s">
        <v>162</v>
      </c>
      <c r="AT742" s="24" t="s">
        <v>157</v>
      </c>
      <c r="AU742" s="24" t="s">
        <v>163</v>
      </c>
      <c r="AY742" s="24" t="s">
        <v>153</v>
      </c>
      <c r="BE742" s="203">
        <f>IF(N742="základní",J742,0)</f>
        <v>0</v>
      </c>
      <c r="BF742" s="203">
        <f>IF(N742="snížená",J742,0)</f>
        <v>0</v>
      </c>
      <c r="BG742" s="203">
        <f>IF(N742="zákl. přenesená",J742,0)</f>
        <v>0</v>
      </c>
      <c r="BH742" s="203">
        <f>IF(N742="sníž. přenesená",J742,0)</f>
        <v>0</v>
      </c>
      <c r="BI742" s="203">
        <f>IF(N742="nulová",J742,0)</f>
        <v>0</v>
      </c>
      <c r="BJ742" s="24" t="s">
        <v>82</v>
      </c>
      <c r="BK742" s="203">
        <f>ROUND(I742*H742,2)</f>
        <v>0</v>
      </c>
      <c r="BL742" s="24" t="s">
        <v>162</v>
      </c>
      <c r="BM742" s="24" t="s">
        <v>1008</v>
      </c>
    </row>
    <row r="743" spans="2:65" s="10" customFormat="1" ht="22.35" customHeight="1">
      <c r="B743" s="176"/>
      <c r="C743" s="177"/>
      <c r="D743" s="178" t="s">
        <v>73</v>
      </c>
      <c r="E743" s="190" t="s">
        <v>551</v>
      </c>
      <c r="F743" s="190" t="s">
        <v>552</v>
      </c>
      <c r="G743" s="177"/>
      <c r="H743" s="177"/>
      <c r="I743" s="180"/>
      <c r="J743" s="191">
        <f>BK743</f>
        <v>0</v>
      </c>
      <c r="K743" s="177"/>
      <c r="L743" s="182"/>
      <c r="M743" s="183"/>
      <c r="N743" s="184"/>
      <c r="O743" s="184"/>
      <c r="P743" s="185">
        <f>SUM(P744:P777)</f>
        <v>0</v>
      </c>
      <c r="Q743" s="184"/>
      <c r="R743" s="185">
        <f>SUM(R744:R777)</f>
        <v>0</v>
      </c>
      <c r="S743" s="184"/>
      <c r="T743" s="186">
        <f>SUM(T744:T777)</f>
        <v>11.753</v>
      </c>
      <c r="AR743" s="187" t="s">
        <v>82</v>
      </c>
      <c r="AT743" s="188" t="s">
        <v>73</v>
      </c>
      <c r="AU743" s="188" t="s">
        <v>84</v>
      </c>
      <c r="AY743" s="187" t="s">
        <v>153</v>
      </c>
      <c r="BK743" s="189">
        <f>SUM(BK744:BK777)</f>
        <v>0</v>
      </c>
    </row>
    <row r="744" spans="2:65" s="1" customFormat="1" ht="16.5" customHeight="1">
      <c r="B744" s="41"/>
      <c r="C744" s="192" t="s">
        <v>1009</v>
      </c>
      <c r="D744" s="192" t="s">
        <v>157</v>
      </c>
      <c r="E744" s="193" t="s">
        <v>1010</v>
      </c>
      <c r="F744" s="194" t="s">
        <v>1011</v>
      </c>
      <c r="G744" s="195" t="s">
        <v>205</v>
      </c>
      <c r="H744" s="196">
        <v>20.5</v>
      </c>
      <c r="I744" s="197"/>
      <c r="J744" s="198">
        <f>ROUND(I744*H744,2)</f>
        <v>0</v>
      </c>
      <c r="K744" s="194" t="s">
        <v>161</v>
      </c>
      <c r="L744" s="61"/>
      <c r="M744" s="199" t="s">
        <v>30</v>
      </c>
      <c r="N744" s="200" t="s">
        <v>45</v>
      </c>
      <c r="O744" s="42"/>
      <c r="P744" s="201">
        <f>O744*H744</f>
        <v>0</v>
      </c>
      <c r="Q744" s="201">
        <v>0</v>
      </c>
      <c r="R744" s="201">
        <f>Q744*H744</f>
        <v>0</v>
      </c>
      <c r="S744" s="201">
        <v>3.0000000000000001E-3</v>
      </c>
      <c r="T744" s="202">
        <f>S744*H744</f>
        <v>6.1499999999999999E-2</v>
      </c>
      <c r="AR744" s="24" t="s">
        <v>162</v>
      </c>
      <c r="AT744" s="24" t="s">
        <v>157</v>
      </c>
      <c r="AU744" s="24" t="s">
        <v>163</v>
      </c>
      <c r="AY744" s="24" t="s">
        <v>153</v>
      </c>
      <c r="BE744" s="203">
        <f>IF(N744="základní",J744,0)</f>
        <v>0</v>
      </c>
      <c r="BF744" s="203">
        <f>IF(N744="snížená",J744,0)</f>
        <v>0</v>
      </c>
      <c r="BG744" s="203">
        <f>IF(N744="zákl. přenesená",J744,0)</f>
        <v>0</v>
      </c>
      <c r="BH744" s="203">
        <f>IF(N744="sníž. přenesená",J744,0)</f>
        <v>0</v>
      </c>
      <c r="BI744" s="203">
        <f>IF(N744="nulová",J744,0)</f>
        <v>0</v>
      </c>
      <c r="BJ744" s="24" t="s">
        <v>82</v>
      </c>
      <c r="BK744" s="203">
        <f>ROUND(I744*H744,2)</f>
        <v>0</v>
      </c>
      <c r="BL744" s="24" t="s">
        <v>162</v>
      </c>
      <c r="BM744" s="24" t="s">
        <v>1012</v>
      </c>
    </row>
    <row r="745" spans="2:65" s="11" customFormat="1" ht="13.5">
      <c r="B745" s="204"/>
      <c r="C745" s="205"/>
      <c r="D745" s="206" t="s">
        <v>165</v>
      </c>
      <c r="E745" s="207" t="s">
        <v>30</v>
      </c>
      <c r="F745" s="208" t="s">
        <v>1013</v>
      </c>
      <c r="G745" s="205"/>
      <c r="H745" s="207" t="s">
        <v>30</v>
      </c>
      <c r="I745" s="209"/>
      <c r="J745" s="205"/>
      <c r="K745" s="205"/>
      <c r="L745" s="210"/>
      <c r="M745" s="211"/>
      <c r="N745" s="212"/>
      <c r="O745" s="212"/>
      <c r="P745" s="212"/>
      <c r="Q745" s="212"/>
      <c r="R745" s="212"/>
      <c r="S745" s="212"/>
      <c r="T745" s="213"/>
      <c r="AT745" s="214" t="s">
        <v>165</v>
      </c>
      <c r="AU745" s="214" t="s">
        <v>163</v>
      </c>
      <c r="AV745" s="11" t="s">
        <v>82</v>
      </c>
      <c r="AW745" s="11" t="s">
        <v>37</v>
      </c>
      <c r="AX745" s="11" t="s">
        <v>74</v>
      </c>
      <c r="AY745" s="214" t="s">
        <v>153</v>
      </c>
    </row>
    <row r="746" spans="2:65" s="12" customFormat="1" ht="13.5">
      <c r="B746" s="215"/>
      <c r="C746" s="216"/>
      <c r="D746" s="206" t="s">
        <v>165</v>
      </c>
      <c r="E746" s="217" t="s">
        <v>30</v>
      </c>
      <c r="F746" s="218" t="s">
        <v>1014</v>
      </c>
      <c r="G746" s="216"/>
      <c r="H746" s="219">
        <v>20.5</v>
      </c>
      <c r="I746" s="220"/>
      <c r="J746" s="216"/>
      <c r="K746" s="216"/>
      <c r="L746" s="221"/>
      <c r="M746" s="222"/>
      <c r="N746" s="223"/>
      <c r="O746" s="223"/>
      <c r="P746" s="223"/>
      <c r="Q746" s="223"/>
      <c r="R746" s="223"/>
      <c r="S746" s="223"/>
      <c r="T746" s="224"/>
      <c r="AT746" s="225" t="s">
        <v>165</v>
      </c>
      <c r="AU746" s="225" t="s">
        <v>163</v>
      </c>
      <c r="AV746" s="12" t="s">
        <v>84</v>
      </c>
      <c r="AW746" s="12" t="s">
        <v>37</v>
      </c>
      <c r="AX746" s="12" t="s">
        <v>82</v>
      </c>
      <c r="AY746" s="225" t="s">
        <v>153</v>
      </c>
    </row>
    <row r="747" spans="2:65" s="1" customFormat="1" ht="16.5" customHeight="1">
      <c r="B747" s="41"/>
      <c r="C747" s="192" t="s">
        <v>1015</v>
      </c>
      <c r="D747" s="192" t="s">
        <v>157</v>
      </c>
      <c r="E747" s="193" t="s">
        <v>1016</v>
      </c>
      <c r="F747" s="194" t="s">
        <v>1017</v>
      </c>
      <c r="G747" s="195" t="s">
        <v>307</v>
      </c>
      <c r="H747" s="196">
        <v>25</v>
      </c>
      <c r="I747" s="197"/>
      <c r="J747" s="198">
        <f>ROUND(I747*H747,2)</f>
        <v>0</v>
      </c>
      <c r="K747" s="194" t="s">
        <v>161</v>
      </c>
      <c r="L747" s="61"/>
      <c r="M747" s="199" t="s">
        <v>30</v>
      </c>
      <c r="N747" s="200" t="s">
        <v>45</v>
      </c>
      <c r="O747" s="42"/>
      <c r="P747" s="201">
        <f>O747*H747</f>
        <v>0</v>
      </c>
      <c r="Q747" s="201">
        <v>0</v>
      </c>
      <c r="R747" s="201">
        <f>Q747*H747</f>
        <v>0</v>
      </c>
      <c r="S747" s="201">
        <v>2.9999999999999997E-4</v>
      </c>
      <c r="T747" s="202">
        <f>S747*H747</f>
        <v>7.4999999999999997E-3</v>
      </c>
      <c r="AR747" s="24" t="s">
        <v>162</v>
      </c>
      <c r="AT747" s="24" t="s">
        <v>157</v>
      </c>
      <c r="AU747" s="24" t="s">
        <v>163</v>
      </c>
      <c r="AY747" s="24" t="s">
        <v>153</v>
      </c>
      <c r="BE747" s="203">
        <f>IF(N747="základní",J747,0)</f>
        <v>0</v>
      </c>
      <c r="BF747" s="203">
        <f>IF(N747="snížená",J747,0)</f>
        <v>0</v>
      </c>
      <c r="BG747" s="203">
        <f>IF(N747="zákl. přenesená",J747,0)</f>
        <v>0</v>
      </c>
      <c r="BH747" s="203">
        <f>IF(N747="sníž. přenesená",J747,0)</f>
        <v>0</v>
      </c>
      <c r="BI747" s="203">
        <f>IF(N747="nulová",J747,0)</f>
        <v>0</v>
      </c>
      <c r="BJ747" s="24" t="s">
        <v>82</v>
      </c>
      <c r="BK747" s="203">
        <f>ROUND(I747*H747,2)</f>
        <v>0</v>
      </c>
      <c r="BL747" s="24" t="s">
        <v>162</v>
      </c>
      <c r="BM747" s="24" t="s">
        <v>1018</v>
      </c>
    </row>
    <row r="748" spans="2:65" s="11" customFormat="1" ht="13.5">
      <c r="B748" s="204"/>
      <c r="C748" s="205"/>
      <c r="D748" s="206" t="s">
        <v>165</v>
      </c>
      <c r="E748" s="207" t="s">
        <v>30</v>
      </c>
      <c r="F748" s="208" t="s">
        <v>1013</v>
      </c>
      <c r="G748" s="205"/>
      <c r="H748" s="207" t="s">
        <v>30</v>
      </c>
      <c r="I748" s="209"/>
      <c r="J748" s="205"/>
      <c r="K748" s="205"/>
      <c r="L748" s="210"/>
      <c r="M748" s="211"/>
      <c r="N748" s="212"/>
      <c r="O748" s="212"/>
      <c r="P748" s="212"/>
      <c r="Q748" s="212"/>
      <c r="R748" s="212"/>
      <c r="S748" s="212"/>
      <c r="T748" s="213"/>
      <c r="AT748" s="214" t="s">
        <v>165</v>
      </c>
      <c r="AU748" s="214" t="s">
        <v>163</v>
      </c>
      <c r="AV748" s="11" t="s">
        <v>82</v>
      </c>
      <c r="AW748" s="11" t="s">
        <v>37</v>
      </c>
      <c r="AX748" s="11" t="s">
        <v>74</v>
      </c>
      <c r="AY748" s="214" t="s">
        <v>153</v>
      </c>
    </row>
    <row r="749" spans="2:65" s="12" customFormat="1" ht="13.5">
      <c r="B749" s="215"/>
      <c r="C749" s="216"/>
      <c r="D749" s="206" t="s">
        <v>165</v>
      </c>
      <c r="E749" s="217" t="s">
        <v>30</v>
      </c>
      <c r="F749" s="218" t="s">
        <v>1019</v>
      </c>
      <c r="G749" s="216"/>
      <c r="H749" s="219">
        <v>25</v>
      </c>
      <c r="I749" s="220"/>
      <c r="J749" s="216"/>
      <c r="K749" s="216"/>
      <c r="L749" s="221"/>
      <c r="M749" s="222"/>
      <c r="N749" s="223"/>
      <c r="O749" s="223"/>
      <c r="P749" s="223"/>
      <c r="Q749" s="223"/>
      <c r="R749" s="223"/>
      <c r="S749" s="223"/>
      <c r="T749" s="224"/>
      <c r="AT749" s="225" t="s">
        <v>165</v>
      </c>
      <c r="AU749" s="225" t="s">
        <v>163</v>
      </c>
      <c r="AV749" s="12" t="s">
        <v>84</v>
      </c>
      <c r="AW749" s="12" t="s">
        <v>37</v>
      </c>
      <c r="AX749" s="12" t="s">
        <v>82</v>
      </c>
      <c r="AY749" s="225" t="s">
        <v>153</v>
      </c>
    </row>
    <row r="750" spans="2:65" s="1" customFormat="1" ht="25.5" customHeight="1">
      <c r="B750" s="41"/>
      <c r="C750" s="192" t="s">
        <v>1020</v>
      </c>
      <c r="D750" s="192" t="s">
        <v>157</v>
      </c>
      <c r="E750" s="193" t="s">
        <v>1021</v>
      </c>
      <c r="F750" s="194" t="s">
        <v>1022</v>
      </c>
      <c r="G750" s="195" t="s">
        <v>205</v>
      </c>
      <c r="H750" s="196">
        <v>254</v>
      </c>
      <c r="I750" s="197"/>
      <c r="J750" s="198">
        <f>ROUND(I750*H750,2)</f>
        <v>0</v>
      </c>
      <c r="K750" s="194" t="s">
        <v>161</v>
      </c>
      <c r="L750" s="61"/>
      <c r="M750" s="199" t="s">
        <v>30</v>
      </c>
      <c r="N750" s="200" t="s">
        <v>45</v>
      </c>
      <c r="O750" s="42"/>
      <c r="P750" s="201">
        <f>O750*H750</f>
        <v>0</v>
      </c>
      <c r="Q750" s="201">
        <v>0</v>
      </c>
      <c r="R750" s="201">
        <f>Q750*H750</f>
        <v>0</v>
      </c>
      <c r="S750" s="201">
        <v>4.5999999999999999E-2</v>
      </c>
      <c r="T750" s="202">
        <f>S750*H750</f>
        <v>11.683999999999999</v>
      </c>
      <c r="AR750" s="24" t="s">
        <v>162</v>
      </c>
      <c r="AT750" s="24" t="s">
        <v>157</v>
      </c>
      <c r="AU750" s="24" t="s">
        <v>163</v>
      </c>
      <c r="AY750" s="24" t="s">
        <v>153</v>
      </c>
      <c r="BE750" s="203">
        <f>IF(N750="základní",J750,0)</f>
        <v>0</v>
      </c>
      <c r="BF750" s="203">
        <f>IF(N750="snížená",J750,0)</f>
        <v>0</v>
      </c>
      <c r="BG750" s="203">
        <f>IF(N750="zákl. přenesená",J750,0)</f>
        <v>0</v>
      </c>
      <c r="BH750" s="203">
        <f>IF(N750="sníž. přenesená",J750,0)</f>
        <v>0</v>
      </c>
      <c r="BI750" s="203">
        <f>IF(N750="nulová",J750,0)</f>
        <v>0</v>
      </c>
      <c r="BJ750" s="24" t="s">
        <v>82</v>
      </c>
      <c r="BK750" s="203">
        <f>ROUND(I750*H750,2)</f>
        <v>0</v>
      </c>
      <c r="BL750" s="24" t="s">
        <v>162</v>
      </c>
      <c r="BM750" s="24" t="s">
        <v>1023</v>
      </c>
    </row>
    <row r="751" spans="2:65" s="11" customFormat="1" ht="13.5">
      <c r="B751" s="204"/>
      <c r="C751" s="205"/>
      <c r="D751" s="206" t="s">
        <v>165</v>
      </c>
      <c r="E751" s="207" t="s">
        <v>30</v>
      </c>
      <c r="F751" s="208" t="s">
        <v>1024</v>
      </c>
      <c r="G751" s="205"/>
      <c r="H751" s="207" t="s">
        <v>30</v>
      </c>
      <c r="I751" s="209"/>
      <c r="J751" s="205"/>
      <c r="K751" s="205"/>
      <c r="L751" s="210"/>
      <c r="M751" s="211"/>
      <c r="N751" s="212"/>
      <c r="O751" s="212"/>
      <c r="P751" s="212"/>
      <c r="Q751" s="212"/>
      <c r="R751" s="212"/>
      <c r="S751" s="212"/>
      <c r="T751" s="213"/>
      <c r="AT751" s="214" t="s">
        <v>165</v>
      </c>
      <c r="AU751" s="214" t="s">
        <v>163</v>
      </c>
      <c r="AV751" s="11" t="s">
        <v>82</v>
      </c>
      <c r="AW751" s="11" t="s">
        <v>37</v>
      </c>
      <c r="AX751" s="11" t="s">
        <v>74</v>
      </c>
      <c r="AY751" s="214" t="s">
        <v>153</v>
      </c>
    </row>
    <row r="752" spans="2:65" s="11" customFormat="1" ht="13.5">
      <c r="B752" s="204"/>
      <c r="C752" s="205"/>
      <c r="D752" s="206" t="s">
        <v>165</v>
      </c>
      <c r="E752" s="207" t="s">
        <v>30</v>
      </c>
      <c r="F752" s="208" t="s">
        <v>946</v>
      </c>
      <c r="G752" s="205"/>
      <c r="H752" s="207" t="s">
        <v>30</v>
      </c>
      <c r="I752" s="209"/>
      <c r="J752" s="205"/>
      <c r="K752" s="205"/>
      <c r="L752" s="210"/>
      <c r="M752" s="211"/>
      <c r="N752" s="212"/>
      <c r="O752" s="212"/>
      <c r="P752" s="212"/>
      <c r="Q752" s="212"/>
      <c r="R752" s="212"/>
      <c r="S752" s="212"/>
      <c r="T752" s="213"/>
      <c r="AT752" s="214" t="s">
        <v>165</v>
      </c>
      <c r="AU752" s="214" t="s">
        <v>163</v>
      </c>
      <c r="AV752" s="11" t="s">
        <v>82</v>
      </c>
      <c r="AW752" s="11" t="s">
        <v>37</v>
      </c>
      <c r="AX752" s="11" t="s">
        <v>74</v>
      </c>
      <c r="AY752" s="214" t="s">
        <v>153</v>
      </c>
    </row>
    <row r="753" spans="2:51" s="11" customFormat="1" ht="13.5">
      <c r="B753" s="204"/>
      <c r="C753" s="205"/>
      <c r="D753" s="206" t="s">
        <v>165</v>
      </c>
      <c r="E753" s="207" t="s">
        <v>30</v>
      </c>
      <c r="F753" s="208" t="s">
        <v>1025</v>
      </c>
      <c r="G753" s="205"/>
      <c r="H753" s="207" t="s">
        <v>30</v>
      </c>
      <c r="I753" s="209"/>
      <c r="J753" s="205"/>
      <c r="K753" s="205"/>
      <c r="L753" s="210"/>
      <c r="M753" s="211"/>
      <c r="N753" s="212"/>
      <c r="O753" s="212"/>
      <c r="P753" s="212"/>
      <c r="Q753" s="212"/>
      <c r="R753" s="212"/>
      <c r="S753" s="212"/>
      <c r="T753" s="213"/>
      <c r="AT753" s="214" t="s">
        <v>165</v>
      </c>
      <c r="AU753" s="214" t="s">
        <v>163</v>
      </c>
      <c r="AV753" s="11" t="s">
        <v>82</v>
      </c>
      <c r="AW753" s="11" t="s">
        <v>37</v>
      </c>
      <c r="AX753" s="11" t="s">
        <v>74</v>
      </c>
      <c r="AY753" s="214" t="s">
        <v>153</v>
      </c>
    </row>
    <row r="754" spans="2:51" s="12" customFormat="1" ht="13.5">
      <c r="B754" s="215"/>
      <c r="C754" s="216"/>
      <c r="D754" s="206" t="s">
        <v>165</v>
      </c>
      <c r="E754" s="217" t="s">
        <v>30</v>
      </c>
      <c r="F754" s="218" t="s">
        <v>1026</v>
      </c>
      <c r="G754" s="216"/>
      <c r="H754" s="219">
        <v>14.56</v>
      </c>
      <c r="I754" s="220"/>
      <c r="J754" s="216"/>
      <c r="K754" s="216"/>
      <c r="L754" s="221"/>
      <c r="M754" s="222"/>
      <c r="N754" s="223"/>
      <c r="O754" s="223"/>
      <c r="P754" s="223"/>
      <c r="Q754" s="223"/>
      <c r="R754" s="223"/>
      <c r="S754" s="223"/>
      <c r="T754" s="224"/>
      <c r="AT754" s="225" t="s">
        <v>165</v>
      </c>
      <c r="AU754" s="225" t="s">
        <v>163</v>
      </c>
      <c r="AV754" s="12" t="s">
        <v>84</v>
      </c>
      <c r="AW754" s="12" t="s">
        <v>37</v>
      </c>
      <c r="AX754" s="12" t="s">
        <v>74</v>
      </c>
      <c r="AY754" s="225" t="s">
        <v>153</v>
      </c>
    </row>
    <row r="755" spans="2:51" s="12" customFormat="1" ht="13.5">
      <c r="B755" s="215"/>
      <c r="C755" s="216"/>
      <c r="D755" s="206" t="s">
        <v>165</v>
      </c>
      <c r="E755" s="217" t="s">
        <v>30</v>
      </c>
      <c r="F755" s="218" t="s">
        <v>1027</v>
      </c>
      <c r="G755" s="216"/>
      <c r="H755" s="219">
        <v>2.44</v>
      </c>
      <c r="I755" s="220"/>
      <c r="J755" s="216"/>
      <c r="K755" s="216"/>
      <c r="L755" s="221"/>
      <c r="M755" s="222"/>
      <c r="N755" s="223"/>
      <c r="O755" s="223"/>
      <c r="P755" s="223"/>
      <c r="Q755" s="223"/>
      <c r="R755" s="223"/>
      <c r="S755" s="223"/>
      <c r="T755" s="224"/>
      <c r="AT755" s="225" t="s">
        <v>165</v>
      </c>
      <c r="AU755" s="225" t="s">
        <v>163</v>
      </c>
      <c r="AV755" s="12" t="s">
        <v>84</v>
      </c>
      <c r="AW755" s="12" t="s">
        <v>37</v>
      </c>
      <c r="AX755" s="12" t="s">
        <v>74</v>
      </c>
      <c r="AY755" s="225" t="s">
        <v>153</v>
      </c>
    </row>
    <row r="756" spans="2:51" s="13" customFormat="1" ht="13.5">
      <c r="B756" s="226"/>
      <c r="C756" s="227"/>
      <c r="D756" s="206" t="s">
        <v>165</v>
      </c>
      <c r="E756" s="228" t="s">
        <v>30</v>
      </c>
      <c r="F756" s="229" t="s">
        <v>1028</v>
      </c>
      <c r="G756" s="227"/>
      <c r="H756" s="230">
        <v>17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AT756" s="236" t="s">
        <v>165</v>
      </c>
      <c r="AU756" s="236" t="s">
        <v>163</v>
      </c>
      <c r="AV756" s="13" t="s">
        <v>163</v>
      </c>
      <c r="AW756" s="13" t="s">
        <v>37</v>
      </c>
      <c r="AX756" s="13" t="s">
        <v>74</v>
      </c>
      <c r="AY756" s="236" t="s">
        <v>153</v>
      </c>
    </row>
    <row r="757" spans="2:51" s="11" customFormat="1" ht="13.5">
      <c r="B757" s="204"/>
      <c r="C757" s="205"/>
      <c r="D757" s="206" t="s">
        <v>165</v>
      </c>
      <c r="E757" s="207" t="s">
        <v>30</v>
      </c>
      <c r="F757" s="208" t="s">
        <v>966</v>
      </c>
      <c r="G757" s="205"/>
      <c r="H757" s="207" t="s">
        <v>30</v>
      </c>
      <c r="I757" s="209"/>
      <c r="J757" s="205"/>
      <c r="K757" s="205"/>
      <c r="L757" s="210"/>
      <c r="M757" s="211"/>
      <c r="N757" s="212"/>
      <c r="O757" s="212"/>
      <c r="P757" s="212"/>
      <c r="Q757" s="212"/>
      <c r="R757" s="212"/>
      <c r="S757" s="212"/>
      <c r="T757" s="213"/>
      <c r="AT757" s="214" t="s">
        <v>165</v>
      </c>
      <c r="AU757" s="214" t="s">
        <v>163</v>
      </c>
      <c r="AV757" s="11" t="s">
        <v>82</v>
      </c>
      <c r="AW757" s="11" t="s">
        <v>37</v>
      </c>
      <c r="AX757" s="11" t="s">
        <v>74</v>
      </c>
      <c r="AY757" s="214" t="s">
        <v>153</v>
      </c>
    </row>
    <row r="758" spans="2:51" s="11" customFormat="1" ht="13.5">
      <c r="B758" s="204"/>
      <c r="C758" s="205"/>
      <c r="D758" s="206" t="s">
        <v>165</v>
      </c>
      <c r="E758" s="207" t="s">
        <v>30</v>
      </c>
      <c r="F758" s="208" t="s">
        <v>1029</v>
      </c>
      <c r="G758" s="205"/>
      <c r="H758" s="207" t="s">
        <v>30</v>
      </c>
      <c r="I758" s="209"/>
      <c r="J758" s="205"/>
      <c r="K758" s="205"/>
      <c r="L758" s="210"/>
      <c r="M758" s="211"/>
      <c r="N758" s="212"/>
      <c r="O758" s="212"/>
      <c r="P758" s="212"/>
      <c r="Q758" s="212"/>
      <c r="R758" s="212"/>
      <c r="S758" s="212"/>
      <c r="T758" s="213"/>
      <c r="AT758" s="214" t="s">
        <v>165</v>
      </c>
      <c r="AU758" s="214" t="s">
        <v>163</v>
      </c>
      <c r="AV758" s="11" t="s">
        <v>82</v>
      </c>
      <c r="AW758" s="11" t="s">
        <v>37</v>
      </c>
      <c r="AX758" s="11" t="s">
        <v>74</v>
      </c>
      <c r="AY758" s="214" t="s">
        <v>153</v>
      </c>
    </row>
    <row r="759" spans="2:51" s="12" customFormat="1" ht="13.5">
      <c r="B759" s="215"/>
      <c r="C759" s="216"/>
      <c r="D759" s="206" t="s">
        <v>165</v>
      </c>
      <c r="E759" s="217" t="s">
        <v>30</v>
      </c>
      <c r="F759" s="218" t="s">
        <v>1030</v>
      </c>
      <c r="G759" s="216"/>
      <c r="H759" s="219">
        <v>21.6</v>
      </c>
      <c r="I759" s="220"/>
      <c r="J759" s="216"/>
      <c r="K759" s="216"/>
      <c r="L759" s="221"/>
      <c r="M759" s="222"/>
      <c r="N759" s="223"/>
      <c r="O759" s="223"/>
      <c r="P759" s="223"/>
      <c r="Q759" s="223"/>
      <c r="R759" s="223"/>
      <c r="S759" s="223"/>
      <c r="T759" s="224"/>
      <c r="AT759" s="225" t="s">
        <v>165</v>
      </c>
      <c r="AU759" s="225" t="s">
        <v>163</v>
      </c>
      <c r="AV759" s="12" t="s">
        <v>84</v>
      </c>
      <c r="AW759" s="12" t="s">
        <v>37</v>
      </c>
      <c r="AX759" s="12" t="s">
        <v>74</v>
      </c>
      <c r="AY759" s="225" t="s">
        <v>153</v>
      </c>
    </row>
    <row r="760" spans="2:51" s="12" customFormat="1" ht="13.5">
      <c r="B760" s="215"/>
      <c r="C760" s="216"/>
      <c r="D760" s="206" t="s">
        <v>165</v>
      </c>
      <c r="E760" s="217" t="s">
        <v>30</v>
      </c>
      <c r="F760" s="218" t="s">
        <v>1031</v>
      </c>
      <c r="G760" s="216"/>
      <c r="H760" s="219">
        <v>52.5</v>
      </c>
      <c r="I760" s="220"/>
      <c r="J760" s="216"/>
      <c r="K760" s="216"/>
      <c r="L760" s="221"/>
      <c r="M760" s="222"/>
      <c r="N760" s="223"/>
      <c r="O760" s="223"/>
      <c r="P760" s="223"/>
      <c r="Q760" s="223"/>
      <c r="R760" s="223"/>
      <c r="S760" s="223"/>
      <c r="T760" s="224"/>
      <c r="AT760" s="225" t="s">
        <v>165</v>
      </c>
      <c r="AU760" s="225" t="s">
        <v>163</v>
      </c>
      <c r="AV760" s="12" t="s">
        <v>84</v>
      </c>
      <c r="AW760" s="12" t="s">
        <v>37</v>
      </c>
      <c r="AX760" s="12" t="s">
        <v>74</v>
      </c>
      <c r="AY760" s="225" t="s">
        <v>153</v>
      </c>
    </row>
    <row r="761" spans="2:51" s="12" customFormat="1" ht="13.5">
      <c r="B761" s="215"/>
      <c r="C761" s="216"/>
      <c r="D761" s="206" t="s">
        <v>165</v>
      </c>
      <c r="E761" s="217" t="s">
        <v>30</v>
      </c>
      <c r="F761" s="218" t="s">
        <v>1032</v>
      </c>
      <c r="G761" s="216"/>
      <c r="H761" s="219">
        <v>7.9</v>
      </c>
      <c r="I761" s="220"/>
      <c r="J761" s="216"/>
      <c r="K761" s="216"/>
      <c r="L761" s="221"/>
      <c r="M761" s="222"/>
      <c r="N761" s="223"/>
      <c r="O761" s="223"/>
      <c r="P761" s="223"/>
      <c r="Q761" s="223"/>
      <c r="R761" s="223"/>
      <c r="S761" s="223"/>
      <c r="T761" s="224"/>
      <c r="AT761" s="225" t="s">
        <v>165</v>
      </c>
      <c r="AU761" s="225" t="s">
        <v>163</v>
      </c>
      <c r="AV761" s="12" t="s">
        <v>84</v>
      </c>
      <c r="AW761" s="12" t="s">
        <v>37</v>
      </c>
      <c r="AX761" s="12" t="s">
        <v>74</v>
      </c>
      <c r="AY761" s="225" t="s">
        <v>153</v>
      </c>
    </row>
    <row r="762" spans="2:51" s="13" customFormat="1" ht="13.5">
      <c r="B762" s="226"/>
      <c r="C762" s="227"/>
      <c r="D762" s="206" t="s">
        <v>165</v>
      </c>
      <c r="E762" s="228" t="s">
        <v>30</v>
      </c>
      <c r="F762" s="229" t="s">
        <v>1033</v>
      </c>
      <c r="G762" s="227"/>
      <c r="H762" s="230">
        <v>82</v>
      </c>
      <c r="I762" s="231"/>
      <c r="J762" s="227"/>
      <c r="K762" s="227"/>
      <c r="L762" s="232"/>
      <c r="M762" s="233"/>
      <c r="N762" s="234"/>
      <c r="O762" s="234"/>
      <c r="P762" s="234"/>
      <c r="Q762" s="234"/>
      <c r="R762" s="234"/>
      <c r="S762" s="234"/>
      <c r="T762" s="235"/>
      <c r="AT762" s="236" t="s">
        <v>165</v>
      </c>
      <c r="AU762" s="236" t="s">
        <v>163</v>
      </c>
      <c r="AV762" s="13" t="s">
        <v>163</v>
      </c>
      <c r="AW762" s="13" t="s">
        <v>37</v>
      </c>
      <c r="AX762" s="13" t="s">
        <v>74</v>
      </c>
      <c r="AY762" s="236" t="s">
        <v>153</v>
      </c>
    </row>
    <row r="763" spans="2:51" s="11" customFormat="1" ht="13.5">
      <c r="B763" s="204"/>
      <c r="C763" s="205"/>
      <c r="D763" s="206" t="s">
        <v>165</v>
      </c>
      <c r="E763" s="207" t="s">
        <v>30</v>
      </c>
      <c r="F763" s="208" t="s">
        <v>967</v>
      </c>
      <c r="G763" s="205"/>
      <c r="H763" s="207" t="s">
        <v>30</v>
      </c>
      <c r="I763" s="209"/>
      <c r="J763" s="205"/>
      <c r="K763" s="205"/>
      <c r="L763" s="210"/>
      <c r="M763" s="211"/>
      <c r="N763" s="212"/>
      <c r="O763" s="212"/>
      <c r="P763" s="212"/>
      <c r="Q763" s="212"/>
      <c r="R763" s="212"/>
      <c r="S763" s="212"/>
      <c r="T763" s="213"/>
      <c r="AT763" s="214" t="s">
        <v>165</v>
      </c>
      <c r="AU763" s="214" t="s">
        <v>163</v>
      </c>
      <c r="AV763" s="11" t="s">
        <v>82</v>
      </c>
      <c r="AW763" s="11" t="s">
        <v>37</v>
      </c>
      <c r="AX763" s="11" t="s">
        <v>74</v>
      </c>
      <c r="AY763" s="214" t="s">
        <v>153</v>
      </c>
    </row>
    <row r="764" spans="2:51" s="11" customFormat="1" ht="13.5">
      <c r="B764" s="204"/>
      <c r="C764" s="205"/>
      <c r="D764" s="206" t="s">
        <v>165</v>
      </c>
      <c r="E764" s="207" t="s">
        <v>30</v>
      </c>
      <c r="F764" s="208" t="s">
        <v>1034</v>
      </c>
      <c r="G764" s="205"/>
      <c r="H764" s="207" t="s">
        <v>30</v>
      </c>
      <c r="I764" s="209"/>
      <c r="J764" s="205"/>
      <c r="K764" s="205"/>
      <c r="L764" s="210"/>
      <c r="M764" s="211"/>
      <c r="N764" s="212"/>
      <c r="O764" s="212"/>
      <c r="P764" s="212"/>
      <c r="Q764" s="212"/>
      <c r="R764" s="212"/>
      <c r="S764" s="212"/>
      <c r="T764" s="213"/>
      <c r="AT764" s="214" t="s">
        <v>165</v>
      </c>
      <c r="AU764" s="214" t="s">
        <v>163</v>
      </c>
      <c r="AV764" s="11" t="s">
        <v>82</v>
      </c>
      <c r="AW764" s="11" t="s">
        <v>37</v>
      </c>
      <c r="AX764" s="11" t="s">
        <v>74</v>
      </c>
      <c r="AY764" s="214" t="s">
        <v>153</v>
      </c>
    </row>
    <row r="765" spans="2:51" s="11" customFormat="1" ht="13.5">
      <c r="B765" s="204"/>
      <c r="C765" s="205"/>
      <c r="D765" s="206" t="s">
        <v>165</v>
      </c>
      <c r="E765" s="207" t="s">
        <v>30</v>
      </c>
      <c r="F765" s="208" t="s">
        <v>1035</v>
      </c>
      <c r="G765" s="205"/>
      <c r="H765" s="207" t="s">
        <v>30</v>
      </c>
      <c r="I765" s="209"/>
      <c r="J765" s="205"/>
      <c r="K765" s="205"/>
      <c r="L765" s="210"/>
      <c r="M765" s="211"/>
      <c r="N765" s="212"/>
      <c r="O765" s="212"/>
      <c r="P765" s="212"/>
      <c r="Q765" s="212"/>
      <c r="R765" s="212"/>
      <c r="S765" s="212"/>
      <c r="T765" s="213"/>
      <c r="AT765" s="214" t="s">
        <v>165</v>
      </c>
      <c r="AU765" s="214" t="s">
        <v>163</v>
      </c>
      <c r="AV765" s="11" t="s">
        <v>82</v>
      </c>
      <c r="AW765" s="11" t="s">
        <v>37</v>
      </c>
      <c r="AX765" s="11" t="s">
        <v>74</v>
      </c>
      <c r="AY765" s="214" t="s">
        <v>153</v>
      </c>
    </row>
    <row r="766" spans="2:51" s="12" customFormat="1" ht="13.5">
      <c r="B766" s="215"/>
      <c r="C766" s="216"/>
      <c r="D766" s="206" t="s">
        <v>165</v>
      </c>
      <c r="E766" s="217" t="s">
        <v>30</v>
      </c>
      <c r="F766" s="218" t="s">
        <v>1036</v>
      </c>
      <c r="G766" s="216"/>
      <c r="H766" s="219">
        <v>98.24</v>
      </c>
      <c r="I766" s="220"/>
      <c r="J766" s="216"/>
      <c r="K766" s="216"/>
      <c r="L766" s="221"/>
      <c r="M766" s="222"/>
      <c r="N766" s="223"/>
      <c r="O766" s="223"/>
      <c r="P766" s="223"/>
      <c r="Q766" s="223"/>
      <c r="R766" s="223"/>
      <c r="S766" s="223"/>
      <c r="T766" s="224"/>
      <c r="AT766" s="225" t="s">
        <v>165</v>
      </c>
      <c r="AU766" s="225" t="s">
        <v>163</v>
      </c>
      <c r="AV766" s="12" t="s">
        <v>84</v>
      </c>
      <c r="AW766" s="12" t="s">
        <v>37</v>
      </c>
      <c r="AX766" s="12" t="s">
        <v>74</v>
      </c>
      <c r="AY766" s="225" t="s">
        <v>153</v>
      </c>
    </row>
    <row r="767" spans="2:51" s="12" customFormat="1" ht="13.5">
      <c r="B767" s="215"/>
      <c r="C767" s="216"/>
      <c r="D767" s="206" t="s">
        <v>165</v>
      </c>
      <c r="E767" s="217" t="s">
        <v>30</v>
      </c>
      <c r="F767" s="218" t="s">
        <v>1037</v>
      </c>
      <c r="G767" s="216"/>
      <c r="H767" s="219">
        <v>27.2</v>
      </c>
      <c r="I767" s="220"/>
      <c r="J767" s="216"/>
      <c r="K767" s="216"/>
      <c r="L767" s="221"/>
      <c r="M767" s="222"/>
      <c r="N767" s="223"/>
      <c r="O767" s="223"/>
      <c r="P767" s="223"/>
      <c r="Q767" s="223"/>
      <c r="R767" s="223"/>
      <c r="S767" s="223"/>
      <c r="T767" s="224"/>
      <c r="AT767" s="225" t="s">
        <v>165</v>
      </c>
      <c r="AU767" s="225" t="s">
        <v>163</v>
      </c>
      <c r="AV767" s="12" t="s">
        <v>84</v>
      </c>
      <c r="AW767" s="12" t="s">
        <v>37</v>
      </c>
      <c r="AX767" s="12" t="s">
        <v>74</v>
      </c>
      <c r="AY767" s="225" t="s">
        <v>153</v>
      </c>
    </row>
    <row r="768" spans="2:51" s="12" customFormat="1" ht="13.5">
      <c r="B768" s="215"/>
      <c r="C768" s="216"/>
      <c r="D768" s="206" t="s">
        <v>165</v>
      </c>
      <c r="E768" s="217" t="s">
        <v>30</v>
      </c>
      <c r="F768" s="218" t="s">
        <v>1038</v>
      </c>
      <c r="G768" s="216"/>
      <c r="H768" s="219">
        <v>12.56</v>
      </c>
      <c r="I768" s="220"/>
      <c r="J768" s="216"/>
      <c r="K768" s="216"/>
      <c r="L768" s="221"/>
      <c r="M768" s="222"/>
      <c r="N768" s="223"/>
      <c r="O768" s="223"/>
      <c r="P768" s="223"/>
      <c r="Q768" s="223"/>
      <c r="R768" s="223"/>
      <c r="S768" s="223"/>
      <c r="T768" s="224"/>
      <c r="AT768" s="225" t="s">
        <v>165</v>
      </c>
      <c r="AU768" s="225" t="s">
        <v>163</v>
      </c>
      <c r="AV768" s="12" t="s">
        <v>84</v>
      </c>
      <c r="AW768" s="12" t="s">
        <v>37</v>
      </c>
      <c r="AX768" s="12" t="s">
        <v>74</v>
      </c>
      <c r="AY768" s="225" t="s">
        <v>153</v>
      </c>
    </row>
    <row r="769" spans="2:65" s="13" customFormat="1" ht="13.5">
      <c r="B769" s="226"/>
      <c r="C769" s="227"/>
      <c r="D769" s="206" t="s">
        <v>165</v>
      </c>
      <c r="E769" s="228" t="s">
        <v>30</v>
      </c>
      <c r="F769" s="229" t="s">
        <v>1039</v>
      </c>
      <c r="G769" s="227"/>
      <c r="H769" s="230">
        <v>138</v>
      </c>
      <c r="I769" s="231"/>
      <c r="J769" s="227"/>
      <c r="K769" s="227"/>
      <c r="L769" s="232"/>
      <c r="M769" s="233"/>
      <c r="N769" s="234"/>
      <c r="O769" s="234"/>
      <c r="P769" s="234"/>
      <c r="Q769" s="234"/>
      <c r="R769" s="234"/>
      <c r="S769" s="234"/>
      <c r="T769" s="235"/>
      <c r="AT769" s="236" t="s">
        <v>165</v>
      </c>
      <c r="AU769" s="236" t="s">
        <v>163</v>
      </c>
      <c r="AV769" s="13" t="s">
        <v>163</v>
      </c>
      <c r="AW769" s="13" t="s">
        <v>37</v>
      </c>
      <c r="AX769" s="13" t="s">
        <v>74</v>
      </c>
      <c r="AY769" s="236" t="s">
        <v>153</v>
      </c>
    </row>
    <row r="770" spans="2:65" s="11" customFormat="1" ht="13.5">
      <c r="B770" s="204"/>
      <c r="C770" s="205"/>
      <c r="D770" s="206" t="s">
        <v>165</v>
      </c>
      <c r="E770" s="207" t="s">
        <v>30</v>
      </c>
      <c r="F770" s="208" t="s">
        <v>968</v>
      </c>
      <c r="G770" s="205"/>
      <c r="H770" s="207" t="s">
        <v>30</v>
      </c>
      <c r="I770" s="209"/>
      <c r="J770" s="205"/>
      <c r="K770" s="205"/>
      <c r="L770" s="210"/>
      <c r="M770" s="211"/>
      <c r="N770" s="212"/>
      <c r="O770" s="212"/>
      <c r="P770" s="212"/>
      <c r="Q770" s="212"/>
      <c r="R770" s="212"/>
      <c r="S770" s="212"/>
      <c r="T770" s="213"/>
      <c r="AT770" s="214" t="s">
        <v>165</v>
      </c>
      <c r="AU770" s="214" t="s">
        <v>163</v>
      </c>
      <c r="AV770" s="11" t="s">
        <v>82</v>
      </c>
      <c r="AW770" s="11" t="s">
        <v>37</v>
      </c>
      <c r="AX770" s="11" t="s">
        <v>74</v>
      </c>
      <c r="AY770" s="214" t="s">
        <v>153</v>
      </c>
    </row>
    <row r="771" spans="2:65" s="11" customFormat="1" ht="13.5">
      <c r="B771" s="204"/>
      <c r="C771" s="205"/>
      <c r="D771" s="206" t="s">
        <v>165</v>
      </c>
      <c r="E771" s="207" t="s">
        <v>30</v>
      </c>
      <c r="F771" s="208" t="s">
        <v>1040</v>
      </c>
      <c r="G771" s="205"/>
      <c r="H771" s="207" t="s">
        <v>30</v>
      </c>
      <c r="I771" s="209"/>
      <c r="J771" s="205"/>
      <c r="K771" s="205"/>
      <c r="L771" s="210"/>
      <c r="M771" s="211"/>
      <c r="N771" s="212"/>
      <c r="O771" s="212"/>
      <c r="P771" s="212"/>
      <c r="Q771" s="212"/>
      <c r="R771" s="212"/>
      <c r="S771" s="212"/>
      <c r="T771" s="213"/>
      <c r="AT771" s="214" t="s">
        <v>165</v>
      </c>
      <c r="AU771" s="214" t="s">
        <v>163</v>
      </c>
      <c r="AV771" s="11" t="s">
        <v>82</v>
      </c>
      <c r="AW771" s="11" t="s">
        <v>37</v>
      </c>
      <c r="AX771" s="11" t="s">
        <v>74</v>
      </c>
      <c r="AY771" s="214" t="s">
        <v>153</v>
      </c>
    </row>
    <row r="772" spans="2:65" s="12" customFormat="1" ht="13.5">
      <c r="B772" s="215"/>
      <c r="C772" s="216"/>
      <c r="D772" s="206" t="s">
        <v>165</v>
      </c>
      <c r="E772" s="217" t="s">
        <v>30</v>
      </c>
      <c r="F772" s="218" t="s">
        <v>1041</v>
      </c>
      <c r="G772" s="216"/>
      <c r="H772" s="219">
        <v>4.4000000000000004</v>
      </c>
      <c r="I772" s="220"/>
      <c r="J772" s="216"/>
      <c r="K772" s="216"/>
      <c r="L772" s="221"/>
      <c r="M772" s="222"/>
      <c r="N772" s="223"/>
      <c r="O772" s="223"/>
      <c r="P772" s="223"/>
      <c r="Q772" s="223"/>
      <c r="R772" s="223"/>
      <c r="S772" s="223"/>
      <c r="T772" s="224"/>
      <c r="AT772" s="225" t="s">
        <v>165</v>
      </c>
      <c r="AU772" s="225" t="s">
        <v>163</v>
      </c>
      <c r="AV772" s="12" t="s">
        <v>84</v>
      </c>
      <c r="AW772" s="12" t="s">
        <v>37</v>
      </c>
      <c r="AX772" s="12" t="s">
        <v>74</v>
      </c>
      <c r="AY772" s="225" t="s">
        <v>153</v>
      </c>
    </row>
    <row r="773" spans="2:65" s="12" customFormat="1" ht="13.5">
      <c r="B773" s="215"/>
      <c r="C773" s="216"/>
      <c r="D773" s="206" t="s">
        <v>165</v>
      </c>
      <c r="E773" s="217" t="s">
        <v>30</v>
      </c>
      <c r="F773" s="218" t="s">
        <v>1042</v>
      </c>
      <c r="G773" s="216"/>
      <c r="H773" s="219">
        <v>0.6</v>
      </c>
      <c r="I773" s="220"/>
      <c r="J773" s="216"/>
      <c r="K773" s="216"/>
      <c r="L773" s="221"/>
      <c r="M773" s="222"/>
      <c r="N773" s="223"/>
      <c r="O773" s="223"/>
      <c r="P773" s="223"/>
      <c r="Q773" s="223"/>
      <c r="R773" s="223"/>
      <c r="S773" s="223"/>
      <c r="T773" s="224"/>
      <c r="AT773" s="225" t="s">
        <v>165</v>
      </c>
      <c r="AU773" s="225" t="s">
        <v>163</v>
      </c>
      <c r="AV773" s="12" t="s">
        <v>84</v>
      </c>
      <c r="AW773" s="12" t="s">
        <v>37</v>
      </c>
      <c r="AX773" s="12" t="s">
        <v>74</v>
      </c>
      <c r="AY773" s="225" t="s">
        <v>153</v>
      </c>
    </row>
    <row r="774" spans="2:65" s="13" customFormat="1" ht="13.5">
      <c r="B774" s="226"/>
      <c r="C774" s="227"/>
      <c r="D774" s="206" t="s">
        <v>165</v>
      </c>
      <c r="E774" s="228" t="s">
        <v>30</v>
      </c>
      <c r="F774" s="229" t="s">
        <v>1043</v>
      </c>
      <c r="G774" s="227"/>
      <c r="H774" s="230">
        <v>5</v>
      </c>
      <c r="I774" s="231"/>
      <c r="J774" s="227"/>
      <c r="K774" s="227"/>
      <c r="L774" s="232"/>
      <c r="M774" s="233"/>
      <c r="N774" s="234"/>
      <c r="O774" s="234"/>
      <c r="P774" s="234"/>
      <c r="Q774" s="234"/>
      <c r="R774" s="234"/>
      <c r="S774" s="234"/>
      <c r="T774" s="235"/>
      <c r="AT774" s="236" t="s">
        <v>165</v>
      </c>
      <c r="AU774" s="236" t="s">
        <v>163</v>
      </c>
      <c r="AV774" s="13" t="s">
        <v>163</v>
      </c>
      <c r="AW774" s="13" t="s">
        <v>37</v>
      </c>
      <c r="AX774" s="13" t="s">
        <v>74</v>
      </c>
      <c r="AY774" s="236" t="s">
        <v>153</v>
      </c>
    </row>
    <row r="775" spans="2:65" s="11" customFormat="1" ht="13.5">
      <c r="B775" s="204"/>
      <c r="C775" s="205"/>
      <c r="D775" s="206" t="s">
        <v>165</v>
      </c>
      <c r="E775" s="207" t="s">
        <v>30</v>
      </c>
      <c r="F775" s="208" t="s">
        <v>1044</v>
      </c>
      <c r="G775" s="205"/>
      <c r="H775" s="207" t="s">
        <v>30</v>
      </c>
      <c r="I775" s="209"/>
      <c r="J775" s="205"/>
      <c r="K775" s="205"/>
      <c r="L775" s="210"/>
      <c r="M775" s="211"/>
      <c r="N775" s="212"/>
      <c r="O775" s="212"/>
      <c r="P775" s="212"/>
      <c r="Q775" s="212"/>
      <c r="R775" s="212"/>
      <c r="S775" s="212"/>
      <c r="T775" s="213"/>
      <c r="AT775" s="214" t="s">
        <v>165</v>
      </c>
      <c r="AU775" s="214" t="s">
        <v>163</v>
      </c>
      <c r="AV775" s="11" t="s">
        <v>82</v>
      </c>
      <c r="AW775" s="11" t="s">
        <v>37</v>
      </c>
      <c r="AX775" s="11" t="s">
        <v>74</v>
      </c>
      <c r="AY775" s="214" t="s">
        <v>153</v>
      </c>
    </row>
    <row r="776" spans="2:65" s="12" customFormat="1" ht="13.5">
      <c r="B776" s="215"/>
      <c r="C776" s="216"/>
      <c r="D776" s="206" t="s">
        <v>165</v>
      </c>
      <c r="E776" s="217" t="s">
        <v>30</v>
      </c>
      <c r="F776" s="218" t="s">
        <v>476</v>
      </c>
      <c r="G776" s="216"/>
      <c r="H776" s="219">
        <v>12</v>
      </c>
      <c r="I776" s="220"/>
      <c r="J776" s="216"/>
      <c r="K776" s="216"/>
      <c r="L776" s="221"/>
      <c r="M776" s="222"/>
      <c r="N776" s="223"/>
      <c r="O776" s="223"/>
      <c r="P776" s="223"/>
      <c r="Q776" s="223"/>
      <c r="R776" s="223"/>
      <c r="S776" s="223"/>
      <c r="T776" s="224"/>
      <c r="AT776" s="225" t="s">
        <v>165</v>
      </c>
      <c r="AU776" s="225" t="s">
        <v>163</v>
      </c>
      <c r="AV776" s="12" t="s">
        <v>84</v>
      </c>
      <c r="AW776" s="12" t="s">
        <v>37</v>
      </c>
      <c r="AX776" s="12" t="s">
        <v>74</v>
      </c>
      <c r="AY776" s="225" t="s">
        <v>153</v>
      </c>
    </row>
    <row r="777" spans="2:65" s="14" customFormat="1" ht="13.5">
      <c r="B777" s="237"/>
      <c r="C777" s="238"/>
      <c r="D777" s="206" t="s">
        <v>165</v>
      </c>
      <c r="E777" s="239" t="s">
        <v>30</v>
      </c>
      <c r="F777" s="240" t="s">
        <v>210</v>
      </c>
      <c r="G777" s="238"/>
      <c r="H777" s="241">
        <v>254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AT777" s="247" t="s">
        <v>165</v>
      </c>
      <c r="AU777" s="247" t="s">
        <v>163</v>
      </c>
      <c r="AV777" s="14" t="s">
        <v>162</v>
      </c>
      <c r="AW777" s="14" t="s">
        <v>37</v>
      </c>
      <c r="AX777" s="14" t="s">
        <v>82</v>
      </c>
      <c r="AY777" s="247" t="s">
        <v>153</v>
      </c>
    </row>
    <row r="778" spans="2:65" s="10" customFormat="1" ht="22.35" customHeight="1">
      <c r="B778" s="176"/>
      <c r="C778" s="177"/>
      <c r="D778" s="178" t="s">
        <v>73</v>
      </c>
      <c r="E778" s="190" t="s">
        <v>712</v>
      </c>
      <c r="F778" s="190" t="s">
        <v>713</v>
      </c>
      <c r="G778" s="177"/>
      <c r="H778" s="177"/>
      <c r="I778" s="180"/>
      <c r="J778" s="191">
        <f>BK778</f>
        <v>0</v>
      </c>
      <c r="K778" s="177"/>
      <c r="L778" s="182"/>
      <c r="M778" s="183"/>
      <c r="N778" s="184"/>
      <c r="O778" s="184"/>
      <c r="P778" s="185">
        <f>SUM(P779:P785)</f>
        <v>0</v>
      </c>
      <c r="Q778" s="184"/>
      <c r="R778" s="185">
        <f>SUM(R779:R785)</f>
        <v>0</v>
      </c>
      <c r="S778" s="184"/>
      <c r="T778" s="186">
        <f>SUM(T779:T785)</f>
        <v>0</v>
      </c>
      <c r="AR778" s="187" t="s">
        <v>82</v>
      </c>
      <c r="AT778" s="188" t="s">
        <v>73</v>
      </c>
      <c r="AU778" s="188" t="s">
        <v>84</v>
      </c>
      <c r="AY778" s="187" t="s">
        <v>153</v>
      </c>
      <c r="BK778" s="189">
        <f>SUM(BK779:BK785)</f>
        <v>0</v>
      </c>
    </row>
    <row r="779" spans="2:65" s="1" customFormat="1" ht="25.5" customHeight="1">
      <c r="B779" s="41"/>
      <c r="C779" s="192" t="s">
        <v>1045</v>
      </c>
      <c r="D779" s="192" t="s">
        <v>157</v>
      </c>
      <c r="E779" s="193" t="s">
        <v>750</v>
      </c>
      <c r="F779" s="194" t="s">
        <v>751</v>
      </c>
      <c r="G779" s="195" t="s">
        <v>254</v>
      </c>
      <c r="H779" s="196">
        <v>11.285</v>
      </c>
      <c r="I779" s="197"/>
      <c r="J779" s="198">
        <f>ROUND(I779*H779,2)</f>
        <v>0</v>
      </c>
      <c r="K779" s="194" t="s">
        <v>161</v>
      </c>
      <c r="L779" s="61"/>
      <c r="M779" s="199" t="s">
        <v>30</v>
      </c>
      <c r="N779" s="200" t="s">
        <v>45</v>
      </c>
      <c r="O779" s="42"/>
      <c r="P779" s="201">
        <f>O779*H779</f>
        <v>0</v>
      </c>
      <c r="Q779" s="201">
        <v>0</v>
      </c>
      <c r="R779" s="201">
        <f>Q779*H779</f>
        <v>0</v>
      </c>
      <c r="S779" s="201">
        <v>0</v>
      </c>
      <c r="T779" s="202">
        <f>S779*H779</f>
        <v>0</v>
      </c>
      <c r="AR779" s="24" t="s">
        <v>162</v>
      </c>
      <c r="AT779" s="24" t="s">
        <v>157</v>
      </c>
      <c r="AU779" s="24" t="s">
        <v>163</v>
      </c>
      <c r="AY779" s="24" t="s">
        <v>153</v>
      </c>
      <c r="BE779" s="203">
        <f>IF(N779="základní",J779,0)</f>
        <v>0</v>
      </c>
      <c r="BF779" s="203">
        <f>IF(N779="snížená",J779,0)</f>
        <v>0</v>
      </c>
      <c r="BG779" s="203">
        <f>IF(N779="zákl. přenesená",J779,0)</f>
        <v>0</v>
      </c>
      <c r="BH779" s="203">
        <f>IF(N779="sníž. přenesená",J779,0)</f>
        <v>0</v>
      </c>
      <c r="BI779" s="203">
        <f>IF(N779="nulová",J779,0)</f>
        <v>0</v>
      </c>
      <c r="BJ779" s="24" t="s">
        <v>82</v>
      </c>
      <c r="BK779" s="203">
        <f>ROUND(I779*H779,2)</f>
        <v>0</v>
      </c>
      <c r="BL779" s="24" t="s">
        <v>162</v>
      </c>
      <c r="BM779" s="24" t="s">
        <v>1046</v>
      </c>
    </row>
    <row r="780" spans="2:65" s="11" customFormat="1" ht="13.5">
      <c r="B780" s="204"/>
      <c r="C780" s="205"/>
      <c r="D780" s="206" t="s">
        <v>165</v>
      </c>
      <c r="E780" s="207" t="s">
        <v>30</v>
      </c>
      <c r="F780" s="208" t="s">
        <v>1047</v>
      </c>
      <c r="G780" s="205"/>
      <c r="H780" s="207" t="s">
        <v>30</v>
      </c>
      <c r="I780" s="209"/>
      <c r="J780" s="205"/>
      <c r="K780" s="205"/>
      <c r="L780" s="210"/>
      <c r="M780" s="211"/>
      <c r="N780" s="212"/>
      <c r="O780" s="212"/>
      <c r="P780" s="212"/>
      <c r="Q780" s="212"/>
      <c r="R780" s="212"/>
      <c r="S780" s="212"/>
      <c r="T780" s="213"/>
      <c r="AT780" s="214" t="s">
        <v>165</v>
      </c>
      <c r="AU780" s="214" t="s">
        <v>163</v>
      </c>
      <c r="AV780" s="11" t="s">
        <v>82</v>
      </c>
      <c r="AW780" s="11" t="s">
        <v>37</v>
      </c>
      <c r="AX780" s="11" t="s">
        <v>74</v>
      </c>
      <c r="AY780" s="214" t="s">
        <v>153</v>
      </c>
    </row>
    <row r="781" spans="2:65" s="12" customFormat="1" ht="13.5">
      <c r="B781" s="215"/>
      <c r="C781" s="216"/>
      <c r="D781" s="206" t="s">
        <v>165</v>
      </c>
      <c r="E781" s="217" t="s">
        <v>30</v>
      </c>
      <c r="F781" s="218" t="s">
        <v>1048</v>
      </c>
      <c r="G781" s="216"/>
      <c r="H781" s="219">
        <v>11.285</v>
      </c>
      <c r="I781" s="220"/>
      <c r="J781" s="216"/>
      <c r="K781" s="216"/>
      <c r="L781" s="221"/>
      <c r="M781" s="222"/>
      <c r="N781" s="223"/>
      <c r="O781" s="223"/>
      <c r="P781" s="223"/>
      <c r="Q781" s="223"/>
      <c r="R781" s="223"/>
      <c r="S781" s="223"/>
      <c r="T781" s="224"/>
      <c r="AT781" s="225" t="s">
        <v>165</v>
      </c>
      <c r="AU781" s="225" t="s">
        <v>163</v>
      </c>
      <c r="AV781" s="12" t="s">
        <v>84</v>
      </c>
      <c r="AW781" s="12" t="s">
        <v>37</v>
      </c>
      <c r="AX781" s="12" t="s">
        <v>82</v>
      </c>
      <c r="AY781" s="225" t="s">
        <v>153</v>
      </c>
    </row>
    <row r="782" spans="2:65" s="1" customFormat="1" ht="25.5" customHeight="1">
      <c r="B782" s="41"/>
      <c r="C782" s="192" t="s">
        <v>1049</v>
      </c>
      <c r="D782" s="192" t="s">
        <v>157</v>
      </c>
      <c r="E782" s="193" t="s">
        <v>758</v>
      </c>
      <c r="F782" s="194" t="s">
        <v>759</v>
      </c>
      <c r="G782" s="195" t="s">
        <v>254</v>
      </c>
      <c r="H782" s="196">
        <v>101.565</v>
      </c>
      <c r="I782" s="197"/>
      <c r="J782" s="198">
        <f>ROUND(I782*H782,2)</f>
        <v>0</v>
      </c>
      <c r="K782" s="194" t="s">
        <v>161</v>
      </c>
      <c r="L782" s="61"/>
      <c r="M782" s="199" t="s">
        <v>30</v>
      </c>
      <c r="N782" s="200" t="s">
        <v>45</v>
      </c>
      <c r="O782" s="42"/>
      <c r="P782" s="201">
        <f>O782*H782</f>
        <v>0</v>
      </c>
      <c r="Q782" s="201">
        <v>0</v>
      </c>
      <c r="R782" s="201">
        <f>Q782*H782</f>
        <v>0</v>
      </c>
      <c r="S782" s="201">
        <v>0</v>
      </c>
      <c r="T782" s="202">
        <f>S782*H782</f>
        <v>0</v>
      </c>
      <c r="AR782" s="24" t="s">
        <v>162</v>
      </c>
      <c r="AT782" s="24" t="s">
        <v>157</v>
      </c>
      <c r="AU782" s="24" t="s">
        <v>163</v>
      </c>
      <c r="AY782" s="24" t="s">
        <v>153</v>
      </c>
      <c r="BE782" s="203">
        <f>IF(N782="základní",J782,0)</f>
        <v>0</v>
      </c>
      <c r="BF782" s="203">
        <f>IF(N782="snížená",J782,0)</f>
        <v>0</v>
      </c>
      <c r="BG782" s="203">
        <f>IF(N782="zákl. přenesená",J782,0)</f>
        <v>0</v>
      </c>
      <c r="BH782" s="203">
        <f>IF(N782="sníž. přenesená",J782,0)</f>
        <v>0</v>
      </c>
      <c r="BI782" s="203">
        <f>IF(N782="nulová",J782,0)</f>
        <v>0</v>
      </c>
      <c r="BJ782" s="24" t="s">
        <v>82</v>
      </c>
      <c r="BK782" s="203">
        <f>ROUND(I782*H782,2)</f>
        <v>0</v>
      </c>
      <c r="BL782" s="24" t="s">
        <v>162</v>
      </c>
      <c r="BM782" s="24" t="s">
        <v>1050</v>
      </c>
    </row>
    <row r="783" spans="2:65" s="11" customFormat="1" ht="13.5">
      <c r="B783" s="204"/>
      <c r="C783" s="205"/>
      <c r="D783" s="206" t="s">
        <v>165</v>
      </c>
      <c r="E783" s="207" t="s">
        <v>30</v>
      </c>
      <c r="F783" s="208" t="s">
        <v>724</v>
      </c>
      <c r="G783" s="205"/>
      <c r="H783" s="207" t="s">
        <v>30</v>
      </c>
      <c r="I783" s="209"/>
      <c r="J783" s="205"/>
      <c r="K783" s="205"/>
      <c r="L783" s="210"/>
      <c r="M783" s="211"/>
      <c r="N783" s="212"/>
      <c r="O783" s="212"/>
      <c r="P783" s="212"/>
      <c r="Q783" s="212"/>
      <c r="R783" s="212"/>
      <c r="S783" s="212"/>
      <c r="T783" s="213"/>
      <c r="AT783" s="214" t="s">
        <v>165</v>
      </c>
      <c r="AU783" s="214" t="s">
        <v>163</v>
      </c>
      <c r="AV783" s="11" t="s">
        <v>82</v>
      </c>
      <c r="AW783" s="11" t="s">
        <v>37</v>
      </c>
      <c r="AX783" s="11" t="s">
        <v>74</v>
      </c>
      <c r="AY783" s="214" t="s">
        <v>153</v>
      </c>
    </row>
    <row r="784" spans="2:65" s="12" customFormat="1" ht="13.5">
      <c r="B784" s="215"/>
      <c r="C784" s="216"/>
      <c r="D784" s="206" t="s">
        <v>165</v>
      </c>
      <c r="E784" s="217" t="s">
        <v>30</v>
      </c>
      <c r="F784" s="218" t="s">
        <v>1051</v>
      </c>
      <c r="G784" s="216"/>
      <c r="H784" s="219">
        <v>101.565</v>
      </c>
      <c r="I784" s="220"/>
      <c r="J784" s="216"/>
      <c r="K784" s="216"/>
      <c r="L784" s="221"/>
      <c r="M784" s="222"/>
      <c r="N784" s="223"/>
      <c r="O784" s="223"/>
      <c r="P784" s="223"/>
      <c r="Q784" s="223"/>
      <c r="R784" s="223"/>
      <c r="S784" s="223"/>
      <c r="T784" s="224"/>
      <c r="AT784" s="225" t="s">
        <v>165</v>
      </c>
      <c r="AU784" s="225" t="s">
        <v>163</v>
      </c>
      <c r="AV784" s="12" t="s">
        <v>84</v>
      </c>
      <c r="AW784" s="12" t="s">
        <v>37</v>
      </c>
      <c r="AX784" s="12" t="s">
        <v>82</v>
      </c>
      <c r="AY784" s="225" t="s">
        <v>153</v>
      </c>
    </row>
    <row r="785" spans="2:65" s="1" customFormat="1" ht="16.5" customHeight="1">
      <c r="B785" s="41"/>
      <c r="C785" s="192" t="s">
        <v>1052</v>
      </c>
      <c r="D785" s="192" t="s">
        <v>157</v>
      </c>
      <c r="E785" s="193" t="s">
        <v>775</v>
      </c>
      <c r="F785" s="194" t="s">
        <v>776</v>
      </c>
      <c r="G785" s="195" t="s">
        <v>254</v>
      </c>
      <c r="H785" s="196">
        <v>11.285</v>
      </c>
      <c r="I785" s="197"/>
      <c r="J785" s="198">
        <f>ROUND(I785*H785,2)</f>
        <v>0</v>
      </c>
      <c r="K785" s="194" t="s">
        <v>161</v>
      </c>
      <c r="L785" s="61"/>
      <c r="M785" s="199" t="s">
        <v>30</v>
      </c>
      <c r="N785" s="200" t="s">
        <v>45</v>
      </c>
      <c r="O785" s="42"/>
      <c r="P785" s="201">
        <f>O785*H785</f>
        <v>0</v>
      </c>
      <c r="Q785" s="201">
        <v>0</v>
      </c>
      <c r="R785" s="201">
        <f>Q785*H785</f>
        <v>0</v>
      </c>
      <c r="S785" s="201">
        <v>0</v>
      </c>
      <c r="T785" s="202">
        <f>S785*H785</f>
        <v>0</v>
      </c>
      <c r="AR785" s="24" t="s">
        <v>162</v>
      </c>
      <c r="AT785" s="24" t="s">
        <v>157</v>
      </c>
      <c r="AU785" s="24" t="s">
        <v>163</v>
      </c>
      <c r="AY785" s="24" t="s">
        <v>153</v>
      </c>
      <c r="BE785" s="203">
        <f>IF(N785="základní",J785,0)</f>
        <v>0</v>
      </c>
      <c r="BF785" s="203">
        <f>IF(N785="snížená",J785,0)</f>
        <v>0</v>
      </c>
      <c r="BG785" s="203">
        <f>IF(N785="zákl. přenesená",J785,0)</f>
        <v>0</v>
      </c>
      <c r="BH785" s="203">
        <f>IF(N785="sníž. přenesená",J785,0)</f>
        <v>0</v>
      </c>
      <c r="BI785" s="203">
        <f>IF(N785="nulová",J785,0)</f>
        <v>0</v>
      </c>
      <c r="BJ785" s="24" t="s">
        <v>82</v>
      </c>
      <c r="BK785" s="203">
        <f>ROUND(I785*H785,2)</f>
        <v>0</v>
      </c>
      <c r="BL785" s="24" t="s">
        <v>162</v>
      </c>
      <c r="BM785" s="24" t="s">
        <v>1053</v>
      </c>
    </row>
    <row r="786" spans="2:65" s="10" customFormat="1" ht="22.35" customHeight="1">
      <c r="B786" s="176"/>
      <c r="C786" s="177"/>
      <c r="D786" s="178" t="s">
        <v>73</v>
      </c>
      <c r="E786" s="190" t="s">
        <v>780</v>
      </c>
      <c r="F786" s="190" t="s">
        <v>781</v>
      </c>
      <c r="G786" s="177"/>
      <c r="H786" s="177"/>
      <c r="I786" s="180"/>
      <c r="J786" s="191">
        <f>BK786</f>
        <v>0</v>
      </c>
      <c r="K786" s="177"/>
      <c r="L786" s="182"/>
      <c r="M786" s="183"/>
      <c r="N786" s="184"/>
      <c r="O786" s="184"/>
      <c r="P786" s="185">
        <f>P787</f>
        <v>0</v>
      </c>
      <c r="Q786" s="184"/>
      <c r="R786" s="185">
        <f>R787</f>
        <v>0</v>
      </c>
      <c r="S786" s="184"/>
      <c r="T786" s="186">
        <f>T787</f>
        <v>0</v>
      </c>
      <c r="AR786" s="187" t="s">
        <v>82</v>
      </c>
      <c r="AT786" s="188" t="s">
        <v>73</v>
      </c>
      <c r="AU786" s="188" t="s">
        <v>84</v>
      </c>
      <c r="AY786" s="187" t="s">
        <v>153</v>
      </c>
      <c r="BK786" s="189">
        <f>BK787</f>
        <v>0</v>
      </c>
    </row>
    <row r="787" spans="2:65" s="1" customFormat="1" ht="38.25" customHeight="1">
      <c r="B787" s="41"/>
      <c r="C787" s="192" t="s">
        <v>1054</v>
      </c>
      <c r="D787" s="192" t="s">
        <v>157</v>
      </c>
      <c r="E787" s="193" t="s">
        <v>1055</v>
      </c>
      <c r="F787" s="194" t="s">
        <v>1056</v>
      </c>
      <c r="G787" s="195" t="s">
        <v>254</v>
      </c>
      <c r="H787" s="196">
        <v>9.9860000000000007</v>
      </c>
      <c r="I787" s="197"/>
      <c r="J787" s="198">
        <f>ROUND(I787*H787,2)</f>
        <v>0</v>
      </c>
      <c r="K787" s="194" t="s">
        <v>161</v>
      </c>
      <c r="L787" s="61"/>
      <c r="M787" s="199" t="s">
        <v>30</v>
      </c>
      <c r="N787" s="200" t="s">
        <v>45</v>
      </c>
      <c r="O787" s="42"/>
      <c r="P787" s="201">
        <f>O787*H787</f>
        <v>0</v>
      </c>
      <c r="Q787" s="201">
        <v>0</v>
      </c>
      <c r="R787" s="201">
        <f>Q787*H787</f>
        <v>0</v>
      </c>
      <c r="S787" s="201">
        <v>0</v>
      </c>
      <c r="T787" s="202">
        <f>S787*H787</f>
        <v>0</v>
      </c>
      <c r="AR787" s="24" t="s">
        <v>162</v>
      </c>
      <c r="AT787" s="24" t="s">
        <v>157</v>
      </c>
      <c r="AU787" s="24" t="s">
        <v>163</v>
      </c>
      <c r="AY787" s="24" t="s">
        <v>153</v>
      </c>
      <c r="BE787" s="203">
        <f>IF(N787="základní",J787,0)</f>
        <v>0</v>
      </c>
      <c r="BF787" s="203">
        <f>IF(N787="snížená",J787,0)</f>
        <v>0</v>
      </c>
      <c r="BG787" s="203">
        <f>IF(N787="zákl. přenesená",J787,0)</f>
        <v>0</v>
      </c>
      <c r="BH787" s="203">
        <f>IF(N787="sníž. přenesená",J787,0)</f>
        <v>0</v>
      </c>
      <c r="BI787" s="203">
        <f>IF(N787="nulová",J787,0)</f>
        <v>0</v>
      </c>
      <c r="BJ787" s="24" t="s">
        <v>82</v>
      </c>
      <c r="BK787" s="203">
        <f>ROUND(I787*H787,2)</f>
        <v>0</v>
      </c>
      <c r="BL787" s="24" t="s">
        <v>162</v>
      </c>
      <c r="BM787" s="24" t="s">
        <v>1057</v>
      </c>
    </row>
    <row r="788" spans="2:65" s="10" customFormat="1" ht="29.85" customHeight="1">
      <c r="B788" s="176"/>
      <c r="C788" s="177"/>
      <c r="D788" s="178" t="s">
        <v>73</v>
      </c>
      <c r="E788" s="190" t="s">
        <v>786</v>
      </c>
      <c r="F788" s="190" t="s">
        <v>787</v>
      </c>
      <c r="G788" s="177"/>
      <c r="H788" s="177"/>
      <c r="I788" s="180"/>
      <c r="J788" s="191">
        <f>BK788</f>
        <v>0</v>
      </c>
      <c r="K788" s="177"/>
      <c r="L788" s="182"/>
      <c r="M788" s="183"/>
      <c r="N788" s="184"/>
      <c r="O788" s="184"/>
      <c r="P788" s="185">
        <f>P789+P801+P810+P815+P820+P839+P844</f>
        <v>0</v>
      </c>
      <c r="Q788" s="184"/>
      <c r="R788" s="185">
        <f>R789+R801+R810+R815+R820+R839+R844</f>
        <v>1.8667250000000002</v>
      </c>
      <c r="S788" s="184"/>
      <c r="T788" s="186">
        <f>T789+T801+T810+T815+T820+T839+T844</f>
        <v>0.21901000000000001</v>
      </c>
      <c r="AR788" s="187" t="s">
        <v>84</v>
      </c>
      <c r="AT788" s="188" t="s">
        <v>73</v>
      </c>
      <c r="AU788" s="188" t="s">
        <v>82</v>
      </c>
      <c r="AY788" s="187" t="s">
        <v>153</v>
      </c>
      <c r="BK788" s="189">
        <f>BK789+BK801+BK810+BK815+BK820+BK839+BK844</f>
        <v>0</v>
      </c>
    </row>
    <row r="789" spans="2:65" s="10" customFormat="1" ht="14.85" customHeight="1">
      <c r="B789" s="176"/>
      <c r="C789" s="177"/>
      <c r="D789" s="178" t="s">
        <v>73</v>
      </c>
      <c r="E789" s="190" t="s">
        <v>788</v>
      </c>
      <c r="F789" s="190" t="s">
        <v>789</v>
      </c>
      <c r="G789" s="177"/>
      <c r="H789" s="177"/>
      <c r="I789" s="180"/>
      <c r="J789" s="191">
        <f>BK789</f>
        <v>0</v>
      </c>
      <c r="K789" s="177"/>
      <c r="L789" s="182"/>
      <c r="M789" s="183"/>
      <c r="N789" s="184"/>
      <c r="O789" s="184"/>
      <c r="P789" s="185">
        <f>SUM(P790:P800)</f>
        <v>0</v>
      </c>
      <c r="Q789" s="184"/>
      <c r="R789" s="185">
        <f>SUM(R790:R800)</f>
        <v>4.4999999999999998E-2</v>
      </c>
      <c r="S789" s="184"/>
      <c r="T789" s="186">
        <f>SUM(T790:T800)</f>
        <v>0</v>
      </c>
      <c r="AR789" s="187" t="s">
        <v>84</v>
      </c>
      <c r="AT789" s="188" t="s">
        <v>73</v>
      </c>
      <c r="AU789" s="188" t="s">
        <v>84</v>
      </c>
      <c r="AY789" s="187" t="s">
        <v>153</v>
      </c>
      <c r="BK789" s="189">
        <f>SUM(BK790:BK800)</f>
        <v>0</v>
      </c>
    </row>
    <row r="790" spans="2:65" s="1" customFormat="1" ht="25.5" customHeight="1">
      <c r="B790" s="41"/>
      <c r="C790" s="192" t="s">
        <v>1058</v>
      </c>
      <c r="D790" s="192" t="s">
        <v>157</v>
      </c>
      <c r="E790" s="193" t="s">
        <v>1059</v>
      </c>
      <c r="F790" s="194" t="s">
        <v>1060</v>
      </c>
      <c r="G790" s="195" t="s">
        <v>205</v>
      </c>
      <c r="H790" s="196">
        <v>10</v>
      </c>
      <c r="I790" s="197"/>
      <c r="J790" s="198">
        <f>ROUND(I790*H790,2)</f>
        <v>0</v>
      </c>
      <c r="K790" s="194" t="s">
        <v>30</v>
      </c>
      <c r="L790" s="61"/>
      <c r="M790" s="199" t="s">
        <v>30</v>
      </c>
      <c r="N790" s="200" t="s">
        <v>45</v>
      </c>
      <c r="O790" s="42"/>
      <c r="P790" s="201">
        <f>O790*H790</f>
        <v>0</v>
      </c>
      <c r="Q790" s="201">
        <v>0</v>
      </c>
      <c r="R790" s="201">
        <f>Q790*H790</f>
        <v>0</v>
      </c>
      <c r="S790" s="201">
        <v>0</v>
      </c>
      <c r="T790" s="202">
        <f>S790*H790</f>
        <v>0</v>
      </c>
      <c r="AR790" s="24" t="s">
        <v>270</v>
      </c>
      <c r="AT790" s="24" t="s">
        <v>157</v>
      </c>
      <c r="AU790" s="24" t="s">
        <v>163</v>
      </c>
      <c r="AY790" s="24" t="s">
        <v>153</v>
      </c>
      <c r="BE790" s="203">
        <f>IF(N790="základní",J790,0)</f>
        <v>0</v>
      </c>
      <c r="BF790" s="203">
        <f>IF(N790="snížená",J790,0)</f>
        <v>0</v>
      </c>
      <c r="BG790" s="203">
        <f>IF(N790="zákl. přenesená",J790,0)</f>
        <v>0</v>
      </c>
      <c r="BH790" s="203">
        <f>IF(N790="sníž. přenesená",J790,0)</f>
        <v>0</v>
      </c>
      <c r="BI790" s="203">
        <f>IF(N790="nulová",J790,0)</f>
        <v>0</v>
      </c>
      <c r="BJ790" s="24" t="s">
        <v>82</v>
      </c>
      <c r="BK790" s="203">
        <f>ROUND(I790*H790,2)</f>
        <v>0</v>
      </c>
      <c r="BL790" s="24" t="s">
        <v>270</v>
      </c>
      <c r="BM790" s="24" t="s">
        <v>1061</v>
      </c>
    </row>
    <row r="791" spans="2:65" s="11" customFormat="1" ht="13.5">
      <c r="B791" s="204"/>
      <c r="C791" s="205"/>
      <c r="D791" s="206" t="s">
        <v>165</v>
      </c>
      <c r="E791" s="207" t="s">
        <v>30</v>
      </c>
      <c r="F791" s="208" t="s">
        <v>964</v>
      </c>
      <c r="G791" s="205"/>
      <c r="H791" s="207" t="s">
        <v>30</v>
      </c>
      <c r="I791" s="209"/>
      <c r="J791" s="205"/>
      <c r="K791" s="205"/>
      <c r="L791" s="210"/>
      <c r="M791" s="211"/>
      <c r="N791" s="212"/>
      <c r="O791" s="212"/>
      <c r="P791" s="212"/>
      <c r="Q791" s="212"/>
      <c r="R791" s="212"/>
      <c r="S791" s="212"/>
      <c r="T791" s="213"/>
      <c r="AT791" s="214" t="s">
        <v>165</v>
      </c>
      <c r="AU791" s="214" t="s">
        <v>163</v>
      </c>
      <c r="AV791" s="11" t="s">
        <v>82</v>
      </c>
      <c r="AW791" s="11" t="s">
        <v>37</v>
      </c>
      <c r="AX791" s="11" t="s">
        <v>74</v>
      </c>
      <c r="AY791" s="214" t="s">
        <v>153</v>
      </c>
    </row>
    <row r="792" spans="2:65" s="11" customFormat="1" ht="13.5">
      <c r="B792" s="204"/>
      <c r="C792" s="205"/>
      <c r="D792" s="206" t="s">
        <v>165</v>
      </c>
      <c r="E792" s="207" t="s">
        <v>30</v>
      </c>
      <c r="F792" s="208" t="s">
        <v>1062</v>
      </c>
      <c r="G792" s="205"/>
      <c r="H792" s="207" t="s">
        <v>30</v>
      </c>
      <c r="I792" s="209"/>
      <c r="J792" s="205"/>
      <c r="K792" s="205"/>
      <c r="L792" s="210"/>
      <c r="M792" s="211"/>
      <c r="N792" s="212"/>
      <c r="O792" s="212"/>
      <c r="P792" s="212"/>
      <c r="Q792" s="212"/>
      <c r="R792" s="212"/>
      <c r="S792" s="212"/>
      <c r="T792" s="213"/>
      <c r="AT792" s="214" t="s">
        <v>165</v>
      </c>
      <c r="AU792" s="214" t="s">
        <v>163</v>
      </c>
      <c r="AV792" s="11" t="s">
        <v>82</v>
      </c>
      <c r="AW792" s="11" t="s">
        <v>37</v>
      </c>
      <c r="AX792" s="11" t="s">
        <v>74</v>
      </c>
      <c r="AY792" s="214" t="s">
        <v>153</v>
      </c>
    </row>
    <row r="793" spans="2:65" s="11" customFormat="1" ht="13.5">
      <c r="B793" s="204"/>
      <c r="C793" s="205"/>
      <c r="D793" s="206" t="s">
        <v>165</v>
      </c>
      <c r="E793" s="207" t="s">
        <v>30</v>
      </c>
      <c r="F793" s="208" t="s">
        <v>1063</v>
      </c>
      <c r="G793" s="205"/>
      <c r="H793" s="207" t="s">
        <v>30</v>
      </c>
      <c r="I793" s="209"/>
      <c r="J793" s="205"/>
      <c r="K793" s="205"/>
      <c r="L793" s="210"/>
      <c r="M793" s="211"/>
      <c r="N793" s="212"/>
      <c r="O793" s="212"/>
      <c r="P793" s="212"/>
      <c r="Q793" s="212"/>
      <c r="R793" s="212"/>
      <c r="S793" s="212"/>
      <c r="T793" s="213"/>
      <c r="AT793" s="214" t="s">
        <v>165</v>
      </c>
      <c r="AU793" s="214" t="s">
        <v>163</v>
      </c>
      <c r="AV793" s="11" t="s">
        <v>82</v>
      </c>
      <c r="AW793" s="11" t="s">
        <v>37</v>
      </c>
      <c r="AX793" s="11" t="s">
        <v>74</v>
      </c>
      <c r="AY793" s="214" t="s">
        <v>153</v>
      </c>
    </row>
    <row r="794" spans="2:65" s="12" customFormat="1" ht="13.5">
      <c r="B794" s="215"/>
      <c r="C794" s="216"/>
      <c r="D794" s="206" t="s">
        <v>165</v>
      </c>
      <c r="E794" s="217" t="s">
        <v>30</v>
      </c>
      <c r="F794" s="218" t="s">
        <v>1064</v>
      </c>
      <c r="G794" s="216"/>
      <c r="H794" s="219">
        <v>10</v>
      </c>
      <c r="I794" s="220"/>
      <c r="J794" s="216"/>
      <c r="K794" s="216"/>
      <c r="L794" s="221"/>
      <c r="M794" s="222"/>
      <c r="N794" s="223"/>
      <c r="O794" s="223"/>
      <c r="P794" s="223"/>
      <c r="Q794" s="223"/>
      <c r="R794" s="223"/>
      <c r="S794" s="223"/>
      <c r="T794" s="224"/>
      <c r="AT794" s="225" t="s">
        <v>165</v>
      </c>
      <c r="AU794" s="225" t="s">
        <v>163</v>
      </c>
      <c r="AV794" s="12" t="s">
        <v>84</v>
      </c>
      <c r="AW794" s="12" t="s">
        <v>37</v>
      </c>
      <c r="AX794" s="12" t="s">
        <v>82</v>
      </c>
      <c r="AY794" s="225" t="s">
        <v>153</v>
      </c>
    </row>
    <row r="795" spans="2:65" s="1" customFormat="1" ht="25.5" customHeight="1">
      <c r="B795" s="41"/>
      <c r="C795" s="192" t="s">
        <v>1065</v>
      </c>
      <c r="D795" s="192" t="s">
        <v>157</v>
      </c>
      <c r="E795" s="193" t="s">
        <v>1066</v>
      </c>
      <c r="F795" s="194" t="s">
        <v>1067</v>
      </c>
      <c r="G795" s="195" t="s">
        <v>205</v>
      </c>
      <c r="H795" s="196">
        <v>10</v>
      </c>
      <c r="I795" s="197"/>
      <c r="J795" s="198">
        <f>ROUND(I795*H795,2)</f>
        <v>0</v>
      </c>
      <c r="K795" s="194" t="s">
        <v>161</v>
      </c>
      <c r="L795" s="61"/>
      <c r="M795" s="199" t="s">
        <v>30</v>
      </c>
      <c r="N795" s="200" t="s">
        <v>45</v>
      </c>
      <c r="O795" s="42"/>
      <c r="P795" s="201">
        <f>O795*H795</f>
        <v>0</v>
      </c>
      <c r="Q795" s="201">
        <v>4.4999999999999997E-3</v>
      </c>
      <c r="R795" s="201">
        <f>Q795*H795</f>
        <v>4.4999999999999998E-2</v>
      </c>
      <c r="S795" s="201">
        <v>0</v>
      </c>
      <c r="T795" s="202">
        <f>S795*H795</f>
        <v>0</v>
      </c>
      <c r="AR795" s="24" t="s">
        <v>270</v>
      </c>
      <c r="AT795" s="24" t="s">
        <v>157</v>
      </c>
      <c r="AU795" s="24" t="s">
        <v>163</v>
      </c>
      <c r="AY795" s="24" t="s">
        <v>153</v>
      </c>
      <c r="BE795" s="203">
        <f>IF(N795="základní",J795,0)</f>
        <v>0</v>
      </c>
      <c r="BF795" s="203">
        <f>IF(N795="snížená",J795,0)</f>
        <v>0</v>
      </c>
      <c r="BG795" s="203">
        <f>IF(N795="zákl. přenesená",J795,0)</f>
        <v>0</v>
      </c>
      <c r="BH795" s="203">
        <f>IF(N795="sníž. přenesená",J795,0)</f>
        <v>0</v>
      </c>
      <c r="BI795" s="203">
        <f>IF(N795="nulová",J795,0)</f>
        <v>0</v>
      </c>
      <c r="BJ795" s="24" t="s">
        <v>82</v>
      </c>
      <c r="BK795" s="203">
        <f>ROUND(I795*H795,2)</f>
        <v>0</v>
      </c>
      <c r="BL795" s="24" t="s">
        <v>270</v>
      </c>
      <c r="BM795" s="24" t="s">
        <v>1068</v>
      </c>
    </row>
    <row r="796" spans="2:65" s="11" customFormat="1" ht="13.5">
      <c r="B796" s="204"/>
      <c r="C796" s="205"/>
      <c r="D796" s="206" t="s">
        <v>165</v>
      </c>
      <c r="E796" s="207" t="s">
        <v>30</v>
      </c>
      <c r="F796" s="208" t="s">
        <v>964</v>
      </c>
      <c r="G796" s="205"/>
      <c r="H796" s="207" t="s">
        <v>30</v>
      </c>
      <c r="I796" s="209"/>
      <c r="J796" s="205"/>
      <c r="K796" s="205"/>
      <c r="L796" s="210"/>
      <c r="M796" s="211"/>
      <c r="N796" s="212"/>
      <c r="O796" s="212"/>
      <c r="P796" s="212"/>
      <c r="Q796" s="212"/>
      <c r="R796" s="212"/>
      <c r="S796" s="212"/>
      <c r="T796" s="213"/>
      <c r="AT796" s="214" t="s">
        <v>165</v>
      </c>
      <c r="AU796" s="214" t="s">
        <v>163</v>
      </c>
      <c r="AV796" s="11" t="s">
        <v>82</v>
      </c>
      <c r="AW796" s="11" t="s">
        <v>37</v>
      </c>
      <c r="AX796" s="11" t="s">
        <v>74</v>
      </c>
      <c r="AY796" s="214" t="s">
        <v>153</v>
      </c>
    </row>
    <row r="797" spans="2:65" s="11" customFormat="1" ht="13.5">
      <c r="B797" s="204"/>
      <c r="C797" s="205"/>
      <c r="D797" s="206" t="s">
        <v>165</v>
      </c>
      <c r="E797" s="207" t="s">
        <v>30</v>
      </c>
      <c r="F797" s="208" t="s">
        <v>1069</v>
      </c>
      <c r="G797" s="205"/>
      <c r="H797" s="207" t="s">
        <v>30</v>
      </c>
      <c r="I797" s="209"/>
      <c r="J797" s="205"/>
      <c r="K797" s="205"/>
      <c r="L797" s="210"/>
      <c r="M797" s="211"/>
      <c r="N797" s="212"/>
      <c r="O797" s="212"/>
      <c r="P797" s="212"/>
      <c r="Q797" s="212"/>
      <c r="R797" s="212"/>
      <c r="S797" s="212"/>
      <c r="T797" s="213"/>
      <c r="AT797" s="214" t="s">
        <v>165</v>
      </c>
      <c r="AU797" s="214" t="s">
        <v>163</v>
      </c>
      <c r="AV797" s="11" t="s">
        <v>82</v>
      </c>
      <c r="AW797" s="11" t="s">
        <v>37</v>
      </c>
      <c r="AX797" s="11" t="s">
        <v>74</v>
      </c>
      <c r="AY797" s="214" t="s">
        <v>153</v>
      </c>
    </row>
    <row r="798" spans="2:65" s="11" customFormat="1" ht="13.5">
      <c r="B798" s="204"/>
      <c r="C798" s="205"/>
      <c r="D798" s="206" t="s">
        <v>165</v>
      </c>
      <c r="E798" s="207" t="s">
        <v>30</v>
      </c>
      <c r="F798" s="208" t="s">
        <v>1063</v>
      </c>
      <c r="G798" s="205"/>
      <c r="H798" s="207" t="s">
        <v>30</v>
      </c>
      <c r="I798" s="209"/>
      <c r="J798" s="205"/>
      <c r="K798" s="205"/>
      <c r="L798" s="210"/>
      <c r="M798" s="211"/>
      <c r="N798" s="212"/>
      <c r="O798" s="212"/>
      <c r="P798" s="212"/>
      <c r="Q798" s="212"/>
      <c r="R798" s="212"/>
      <c r="S798" s="212"/>
      <c r="T798" s="213"/>
      <c r="AT798" s="214" t="s">
        <v>165</v>
      </c>
      <c r="AU798" s="214" t="s">
        <v>163</v>
      </c>
      <c r="AV798" s="11" t="s">
        <v>82</v>
      </c>
      <c r="AW798" s="11" t="s">
        <v>37</v>
      </c>
      <c r="AX798" s="11" t="s">
        <v>74</v>
      </c>
      <c r="AY798" s="214" t="s">
        <v>153</v>
      </c>
    </row>
    <row r="799" spans="2:65" s="12" customFormat="1" ht="13.5">
      <c r="B799" s="215"/>
      <c r="C799" s="216"/>
      <c r="D799" s="206" t="s">
        <v>165</v>
      </c>
      <c r="E799" s="217" t="s">
        <v>30</v>
      </c>
      <c r="F799" s="218" t="s">
        <v>1064</v>
      </c>
      <c r="G799" s="216"/>
      <c r="H799" s="219">
        <v>10</v>
      </c>
      <c r="I799" s="220"/>
      <c r="J799" s="216"/>
      <c r="K799" s="216"/>
      <c r="L799" s="221"/>
      <c r="M799" s="222"/>
      <c r="N799" s="223"/>
      <c r="O799" s="223"/>
      <c r="P799" s="223"/>
      <c r="Q799" s="223"/>
      <c r="R799" s="223"/>
      <c r="S799" s="223"/>
      <c r="T799" s="224"/>
      <c r="AT799" s="225" t="s">
        <v>165</v>
      </c>
      <c r="AU799" s="225" t="s">
        <v>163</v>
      </c>
      <c r="AV799" s="12" t="s">
        <v>84</v>
      </c>
      <c r="AW799" s="12" t="s">
        <v>37</v>
      </c>
      <c r="AX799" s="12" t="s">
        <v>82</v>
      </c>
      <c r="AY799" s="225" t="s">
        <v>153</v>
      </c>
    </row>
    <row r="800" spans="2:65" s="1" customFormat="1" ht="38.25" customHeight="1">
      <c r="B800" s="41"/>
      <c r="C800" s="192" t="s">
        <v>1070</v>
      </c>
      <c r="D800" s="192" t="s">
        <v>157</v>
      </c>
      <c r="E800" s="193" t="s">
        <v>846</v>
      </c>
      <c r="F800" s="194" t="s">
        <v>847</v>
      </c>
      <c r="G800" s="195" t="s">
        <v>254</v>
      </c>
      <c r="H800" s="196">
        <v>4.4999999999999998E-2</v>
      </c>
      <c r="I800" s="197"/>
      <c r="J800" s="198">
        <f>ROUND(I800*H800,2)</f>
        <v>0</v>
      </c>
      <c r="K800" s="194" t="s">
        <v>161</v>
      </c>
      <c r="L800" s="61"/>
      <c r="M800" s="199" t="s">
        <v>30</v>
      </c>
      <c r="N800" s="200" t="s">
        <v>45</v>
      </c>
      <c r="O800" s="42"/>
      <c r="P800" s="201">
        <f>O800*H800</f>
        <v>0</v>
      </c>
      <c r="Q800" s="201">
        <v>0</v>
      </c>
      <c r="R800" s="201">
        <f>Q800*H800</f>
        <v>0</v>
      </c>
      <c r="S800" s="201">
        <v>0</v>
      </c>
      <c r="T800" s="202">
        <f>S800*H800</f>
        <v>0</v>
      </c>
      <c r="AR800" s="24" t="s">
        <v>270</v>
      </c>
      <c r="AT800" s="24" t="s">
        <v>157</v>
      </c>
      <c r="AU800" s="24" t="s">
        <v>163</v>
      </c>
      <c r="AY800" s="24" t="s">
        <v>153</v>
      </c>
      <c r="BE800" s="203">
        <f>IF(N800="základní",J800,0)</f>
        <v>0</v>
      </c>
      <c r="BF800" s="203">
        <f>IF(N800="snížená",J800,0)</f>
        <v>0</v>
      </c>
      <c r="BG800" s="203">
        <f>IF(N800="zákl. přenesená",J800,0)</f>
        <v>0</v>
      </c>
      <c r="BH800" s="203">
        <f>IF(N800="sníž. přenesená",J800,0)</f>
        <v>0</v>
      </c>
      <c r="BI800" s="203">
        <f>IF(N800="nulová",J800,0)</f>
        <v>0</v>
      </c>
      <c r="BJ800" s="24" t="s">
        <v>82</v>
      </c>
      <c r="BK800" s="203">
        <f>ROUND(I800*H800,2)</f>
        <v>0</v>
      </c>
      <c r="BL800" s="24" t="s">
        <v>270</v>
      </c>
      <c r="BM800" s="24" t="s">
        <v>1071</v>
      </c>
    </row>
    <row r="801" spans="2:65" s="10" customFormat="1" ht="22.35" customHeight="1">
      <c r="B801" s="176"/>
      <c r="C801" s="177"/>
      <c r="D801" s="178" t="s">
        <v>73</v>
      </c>
      <c r="E801" s="190" t="s">
        <v>1072</v>
      </c>
      <c r="F801" s="190" t="s">
        <v>1073</v>
      </c>
      <c r="G801" s="177"/>
      <c r="H801" s="177"/>
      <c r="I801" s="180"/>
      <c r="J801" s="191">
        <f>BK801</f>
        <v>0</v>
      </c>
      <c r="K801" s="177"/>
      <c r="L801" s="182"/>
      <c r="M801" s="183"/>
      <c r="N801" s="184"/>
      <c r="O801" s="184"/>
      <c r="P801" s="185">
        <f>SUM(P802:P809)</f>
        <v>0</v>
      </c>
      <c r="Q801" s="184"/>
      <c r="R801" s="185">
        <f>SUM(R802:R809)</f>
        <v>0</v>
      </c>
      <c r="S801" s="184"/>
      <c r="T801" s="186">
        <f>SUM(T802:T809)</f>
        <v>7.0000000000000007E-2</v>
      </c>
      <c r="AR801" s="187" t="s">
        <v>84</v>
      </c>
      <c r="AT801" s="188" t="s">
        <v>73</v>
      </c>
      <c r="AU801" s="188" t="s">
        <v>84</v>
      </c>
      <c r="AY801" s="187" t="s">
        <v>153</v>
      </c>
      <c r="BK801" s="189">
        <f>SUM(BK802:BK809)</f>
        <v>0</v>
      </c>
    </row>
    <row r="802" spans="2:65" s="1" customFormat="1" ht="25.5" customHeight="1">
      <c r="B802" s="41"/>
      <c r="C802" s="192" t="s">
        <v>1074</v>
      </c>
      <c r="D802" s="192" t="s">
        <v>157</v>
      </c>
      <c r="E802" s="193" t="s">
        <v>1075</v>
      </c>
      <c r="F802" s="194" t="s">
        <v>1076</v>
      </c>
      <c r="G802" s="195" t="s">
        <v>1077</v>
      </c>
      <c r="H802" s="196">
        <v>1</v>
      </c>
      <c r="I802" s="197"/>
      <c r="J802" s="198">
        <f>ROUND(I802*H802,2)</f>
        <v>0</v>
      </c>
      <c r="K802" s="194" t="s">
        <v>30</v>
      </c>
      <c r="L802" s="61"/>
      <c r="M802" s="199" t="s">
        <v>30</v>
      </c>
      <c r="N802" s="200" t="s">
        <v>45</v>
      </c>
      <c r="O802" s="42"/>
      <c r="P802" s="201">
        <f>O802*H802</f>
        <v>0</v>
      </c>
      <c r="Q802" s="201">
        <v>0</v>
      </c>
      <c r="R802" s="201">
        <f>Q802*H802</f>
        <v>0</v>
      </c>
      <c r="S802" s="201">
        <v>0</v>
      </c>
      <c r="T802" s="202">
        <f>S802*H802</f>
        <v>0</v>
      </c>
      <c r="AR802" s="24" t="s">
        <v>270</v>
      </c>
      <c r="AT802" s="24" t="s">
        <v>157</v>
      </c>
      <c r="AU802" s="24" t="s">
        <v>163</v>
      </c>
      <c r="AY802" s="24" t="s">
        <v>153</v>
      </c>
      <c r="BE802" s="203">
        <f>IF(N802="základní",J802,0)</f>
        <v>0</v>
      </c>
      <c r="BF802" s="203">
        <f>IF(N802="snížená",J802,0)</f>
        <v>0</v>
      </c>
      <c r="BG802" s="203">
        <f>IF(N802="zákl. přenesená",J802,0)</f>
        <v>0</v>
      </c>
      <c r="BH802" s="203">
        <f>IF(N802="sníž. přenesená",J802,0)</f>
        <v>0</v>
      </c>
      <c r="BI802" s="203">
        <f>IF(N802="nulová",J802,0)</f>
        <v>0</v>
      </c>
      <c r="BJ802" s="24" t="s">
        <v>82</v>
      </c>
      <c r="BK802" s="203">
        <f>ROUND(I802*H802,2)</f>
        <v>0</v>
      </c>
      <c r="BL802" s="24" t="s">
        <v>270</v>
      </c>
      <c r="BM802" s="24" t="s">
        <v>1078</v>
      </c>
    </row>
    <row r="803" spans="2:65" s="1" customFormat="1" ht="25.5" customHeight="1">
      <c r="B803" s="41"/>
      <c r="C803" s="192" t="s">
        <v>1079</v>
      </c>
      <c r="D803" s="192" t="s">
        <v>157</v>
      </c>
      <c r="E803" s="193" t="s">
        <v>1080</v>
      </c>
      <c r="F803" s="194" t="s">
        <v>1081</v>
      </c>
      <c r="G803" s="195" t="s">
        <v>328</v>
      </c>
      <c r="H803" s="196">
        <v>2</v>
      </c>
      <c r="I803" s="197"/>
      <c r="J803" s="198">
        <f>ROUND(I803*H803,2)</f>
        <v>0</v>
      </c>
      <c r="K803" s="194" t="s">
        <v>30</v>
      </c>
      <c r="L803" s="61"/>
      <c r="M803" s="199" t="s">
        <v>30</v>
      </c>
      <c r="N803" s="200" t="s">
        <v>45</v>
      </c>
      <c r="O803" s="42"/>
      <c r="P803" s="201">
        <f>O803*H803</f>
        <v>0</v>
      </c>
      <c r="Q803" s="201">
        <v>0</v>
      </c>
      <c r="R803" s="201">
        <f>Q803*H803</f>
        <v>0</v>
      </c>
      <c r="S803" s="201">
        <v>3.5000000000000003E-2</v>
      </c>
      <c r="T803" s="202">
        <f>S803*H803</f>
        <v>7.0000000000000007E-2</v>
      </c>
      <c r="AR803" s="24" t="s">
        <v>270</v>
      </c>
      <c r="AT803" s="24" t="s">
        <v>157</v>
      </c>
      <c r="AU803" s="24" t="s">
        <v>163</v>
      </c>
      <c r="AY803" s="24" t="s">
        <v>153</v>
      </c>
      <c r="BE803" s="203">
        <f>IF(N803="základní",J803,0)</f>
        <v>0</v>
      </c>
      <c r="BF803" s="203">
        <f>IF(N803="snížená",J803,0)</f>
        <v>0</v>
      </c>
      <c r="BG803" s="203">
        <f>IF(N803="zákl. přenesená",J803,0)</f>
        <v>0</v>
      </c>
      <c r="BH803" s="203">
        <f>IF(N803="sníž. přenesená",J803,0)</f>
        <v>0</v>
      </c>
      <c r="BI803" s="203">
        <f>IF(N803="nulová",J803,0)</f>
        <v>0</v>
      </c>
      <c r="BJ803" s="24" t="s">
        <v>82</v>
      </c>
      <c r="BK803" s="203">
        <f>ROUND(I803*H803,2)</f>
        <v>0</v>
      </c>
      <c r="BL803" s="24" t="s">
        <v>270</v>
      </c>
      <c r="BM803" s="24" t="s">
        <v>1082</v>
      </c>
    </row>
    <row r="804" spans="2:65" s="11" customFormat="1" ht="13.5">
      <c r="B804" s="204"/>
      <c r="C804" s="205"/>
      <c r="D804" s="206" t="s">
        <v>165</v>
      </c>
      <c r="E804" s="207" t="s">
        <v>30</v>
      </c>
      <c r="F804" s="208" t="s">
        <v>1083</v>
      </c>
      <c r="G804" s="205"/>
      <c r="H804" s="207" t="s">
        <v>30</v>
      </c>
      <c r="I804" s="209"/>
      <c r="J804" s="205"/>
      <c r="K804" s="205"/>
      <c r="L804" s="210"/>
      <c r="M804" s="211"/>
      <c r="N804" s="212"/>
      <c r="O804" s="212"/>
      <c r="P804" s="212"/>
      <c r="Q804" s="212"/>
      <c r="R804" s="212"/>
      <c r="S804" s="212"/>
      <c r="T804" s="213"/>
      <c r="AT804" s="214" t="s">
        <v>165</v>
      </c>
      <c r="AU804" s="214" t="s">
        <v>163</v>
      </c>
      <c r="AV804" s="11" t="s">
        <v>82</v>
      </c>
      <c r="AW804" s="11" t="s">
        <v>37</v>
      </c>
      <c r="AX804" s="11" t="s">
        <v>74</v>
      </c>
      <c r="AY804" s="214" t="s">
        <v>153</v>
      </c>
    </row>
    <row r="805" spans="2:65" s="12" customFormat="1" ht="13.5">
      <c r="B805" s="215"/>
      <c r="C805" s="216"/>
      <c r="D805" s="206" t="s">
        <v>165</v>
      </c>
      <c r="E805" s="217" t="s">
        <v>30</v>
      </c>
      <c r="F805" s="218" t="s">
        <v>82</v>
      </c>
      <c r="G805" s="216"/>
      <c r="H805" s="219">
        <v>1</v>
      </c>
      <c r="I805" s="220"/>
      <c r="J805" s="216"/>
      <c r="K805" s="216"/>
      <c r="L805" s="221"/>
      <c r="M805" s="222"/>
      <c r="N805" s="223"/>
      <c r="O805" s="223"/>
      <c r="P805" s="223"/>
      <c r="Q805" s="223"/>
      <c r="R805" s="223"/>
      <c r="S805" s="223"/>
      <c r="T805" s="224"/>
      <c r="AT805" s="225" t="s">
        <v>165</v>
      </c>
      <c r="AU805" s="225" t="s">
        <v>163</v>
      </c>
      <c r="AV805" s="12" t="s">
        <v>84</v>
      </c>
      <c r="AW805" s="12" t="s">
        <v>37</v>
      </c>
      <c r="AX805" s="12" t="s">
        <v>74</v>
      </c>
      <c r="AY805" s="225" t="s">
        <v>153</v>
      </c>
    </row>
    <row r="806" spans="2:65" s="11" customFormat="1" ht="13.5">
      <c r="B806" s="204"/>
      <c r="C806" s="205"/>
      <c r="D806" s="206" t="s">
        <v>165</v>
      </c>
      <c r="E806" s="207" t="s">
        <v>30</v>
      </c>
      <c r="F806" s="208" t="s">
        <v>1084</v>
      </c>
      <c r="G806" s="205"/>
      <c r="H806" s="207" t="s">
        <v>30</v>
      </c>
      <c r="I806" s="209"/>
      <c r="J806" s="205"/>
      <c r="K806" s="205"/>
      <c r="L806" s="210"/>
      <c r="M806" s="211"/>
      <c r="N806" s="212"/>
      <c r="O806" s="212"/>
      <c r="P806" s="212"/>
      <c r="Q806" s="212"/>
      <c r="R806" s="212"/>
      <c r="S806" s="212"/>
      <c r="T806" s="213"/>
      <c r="AT806" s="214" t="s">
        <v>165</v>
      </c>
      <c r="AU806" s="214" t="s">
        <v>163</v>
      </c>
      <c r="AV806" s="11" t="s">
        <v>82</v>
      </c>
      <c r="AW806" s="11" t="s">
        <v>37</v>
      </c>
      <c r="AX806" s="11" t="s">
        <v>74</v>
      </c>
      <c r="AY806" s="214" t="s">
        <v>153</v>
      </c>
    </row>
    <row r="807" spans="2:65" s="12" customFormat="1" ht="13.5">
      <c r="B807" s="215"/>
      <c r="C807" s="216"/>
      <c r="D807" s="206" t="s">
        <v>165</v>
      </c>
      <c r="E807" s="217" t="s">
        <v>30</v>
      </c>
      <c r="F807" s="218" t="s">
        <v>82</v>
      </c>
      <c r="G807" s="216"/>
      <c r="H807" s="219">
        <v>1</v>
      </c>
      <c r="I807" s="220"/>
      <c r="J807" s="216"/>
      <c r="K807" s="216"/>
      <c r="L807" s="221"/>
      <c r="M807" s="222"/>
      <c r="N807" s="223"/>
      <c r="O807" s="223"/>
      <c r="P807" s="223"/>
      <c r="Q807" s="223"/>
      <c r="R807" s="223"/>
      <c r="S807" s="223"/>
      <c r="T807" s="224"/>
      <c r="AT807" s="225" t="s">
        <v>165</v>
      </c>
      <c r="AU807" s="225" t="s">
        <v>163</v>
      </c>
      <c r="AV807" s="12" t="s">
        <v>84</v>
      </c>
      <c r="AW807" s="12" t="s">
        <v>37</v>
      </c>
      <c r="AX807" s="12" t="s">
        <v>74</v>
      </c>
      <c r="AY807" s="225" t="s">
        <v>153</v>
      </c>
    </row>
    <row r="808" spans="2:65" s="14" customFormat="1" ht="13.5">
      <c r="B808" s="237"/>
      <c r="C808" s="238"/>
      <c r="D808" s="206" t="s">
        <v>165</v>
      </c>
      <c r="E808" s="239" t="s">
        <v>30</v>
      </c>
      <c r="F808" s="240" t="s">
        <v>210</v>
      </c>
      <c r="G808" s="238"/>
      <c r="H808" s="241">
        <v>2</v>
      </c>
      <c r="I808" s="242"/>
      <c r="J808" s="238"/>
      <c r="K808" s="238"/>
      <c r="L808" s="243"/>
      <c r="M808" s="244"/>
      <c r="N808" s="245"/>
      <c r="O808" s="245"/>
      <c r="P808" s="245"/>
      <c r="Q808" s="245"/>
      <c r="R808" s="245"/>
      <c r="S808" s="245"/>
      <c r="T808" s="246"/>
      <c r="AT808" s="247" t="s">
        <v>165</v>
      </c>
      <c r="AU808" s="247" t="s">
        <v>163</v>
      </c>
      <c r="AV808" s="14" t="s">
        <v>162</v>
      </c>
      <c r="AW808" s="14" t="s">
        <v>37</v>
      </c>
      <c r="AX808" s="14" t="s">
        <v>82</v>
      </c>
      <c r="AY808" s="247" t="s">
        <v>153</v>
      </c>
    </row>
    <row r="809" spans="2:65" s="1" customFormat="1" ht="38.25" customHeight="1">
      <c r="B809" s="41"/>
      <c r="C809" s="192" t="s">
        <v>1085</v>
      </c>
      <c r="D809" s="192" t="s">
        <v>157</v>
      </c>
      <c r="E809" s="193" t="s">
        <v>1086</v>
      </c>
      <c r="F809" s="194" t="s">
        <v>1087</v>
      </c>
      <c r="G809" s="195" t="s">
        <v>254</v>
      </c>
      <c r="H809" s="196">
        <v>3.5000000000000003E-2</v>
      </c>
      <c r="I809" s="197"/>
      <c r="J809" s="198">
        <f>ROUND(I809*H809,2)</f>
        <v>0</v>
      </c>
      <c r="K809" s="194" t="s">
        <v>161</v>
      </c>
      <c r="L809" s="61"/>
      <c r="M809" s="199" t="s">
        <v>30</v>
      </c>
      <c r="N809" s="200" t="s">
        <v>45</v>
      </c>
      <c r="O809" s="42"/>
      <c r="P809" s="201">
        <f>O809*H809</f>
        <v>0</v>
      </c>
      <c r="Q809" s="201">
        <v>0</v>
      </c>
      <c r="R809" s="201">
        <f>Q809*H809</f>
        <v>0</v>
      </c>
      <c r="S809" s="201">
        <v>0</v>
      </c>
      <c r="T809" s="202">
        <f>S809*H809</f>
        <v>0</v>
      </c>
      <c r="AR809" s="24" t="s">
        <v>270</v>
      </c>
      <c r="AT809" s="24" t="s">
        <v>157</v>
      </c>
      <c r="AU809" s="24" t="s">
        <v>163</v>
      </c>
      <c r="AY809" s="24" t="s">
        <v>153</v>
      </c>
      <c r="BE809" s="203">
        <f>IF(N809="základní",J809,0)</f>
        <v>0</v>
      </c>
      <c r="BF809" s="203">
        <f>IF(N809="snížená",J809,0)</f>
        <v>0</v>
      </c>
      <c r="BG809" s="203">
        <f>IF(N809="zákl. přenesená",J809,0)</f>
        <v>0</v>
      </c>
      <c r="BH809" s="203">
        <f>IF(N809="sníž. přenesená",J809,0)</f>
        <v>0</v>
      </c>
      <c r="BI809" s="203">
        <f>IF(N809="nulová",J809,0)</f>
        <v>0</v>
      </c>
      <c r="BJ809" s="24" t="s">
        <v>82</v>
      </c>
      <c r="BK809" s="203">
        <f>ROUND(I809*H809,2)</f>
        <v>0</v>
      </c>
      <c r="BL809" s="24" t="s">
        <v>270</v>
      </c>
      <c r="BM809" s="24" t="s">
        <v>1088</v>
      </c>
    </row>
    <row r="810" spans="2:65" s="10" customFormat="1" ht="22.35" customHeight="1">
      <c r="B810" s="176"/>
      <c r="C810" s="177"/>
      <c r="D810" s="178" t="s">
        <v>73</v>
      </c>
      <c r="E810" s="190" t="s">
        <v>1089</v>
      </c>
      <c r="F810" s="190" t="s">
        <v>1090</v>
      </c>
      <c r="G810" s="177"/>
      <c r="H810" s="177"/>
      <c r="I810" s="180"/>
      <c r="J810" s="191">
        <f>BK810</f>
        <v>0</v>
      </c>
      <c r="K810" s="177"/>
      <c r="L810" s="182"/>
      <c r="M810" s="183"/>
      <c r="N810" s="184"/>
      <c r="O810" s="184"/>
      <c r="P810" s="185">
        <f>SUM(P811:P814)</f>
        <v>0</v>
      </c>
      <c r="Q810" s="184"/>
      <c r="R810" s="185">
        <f>SUM(R811:R814)</f>
        <v>1E-3</v>
      </c>
      <c r="S810" s="184"/>
      <c r="T810" s="186">
        <f>SUM(T811:T814)</f>
        <v>0</v>
      </c>
      <c r="AR810" s="187" t="s">
        <v>84</v>
      </c>
      <c r="AT810" s="188" t="s">
        <v>73</v>
      </c>
      <c r="AU810" s="188" t="s">
        <v>84</v>
      </c>
      <c r="AY810" s="187" t="s">
        <v>153</v>
      </c>
      <c r="BK810" s="189">
        <f>SUM(BK811:BK814)</f>
        <v>0</v>
      </c>
    </row>
    <row r="811" spans="2:65" s="1" customFormat="1" ht="16.5" customHeight="1">
      <c r="B811" s="41"/>
      <c r="C811" s="192" t="s">
        <v>1091</v>
      </c>
      <c r="D811" s="192" t="s">
        <v>157</v>
      </c>
      <c r="E811" s="193" t="s">
        <v>1092</v>
      </c>
      <c r="F811" s="194" t="s">
        <v>1093</v>
      </c>
      <c r="G811" s="195" t="s">
        <v>328</v>
      </c>
      <c r="H811" s="196">
        <v>1</v>
      </c>
      <c r="I811" s="197"/>
      <c r="J811" s="198">
        <f>ROUND(I811*H811,2)</f>
        <v>0</v>
      </c>
      <c r="K811" s="194" t="s">
        <v>30</v>
      </c>
      <c r="L811" s="61"/>
      <c r="M811" s="199" t="s">
        <v>30</v>
      </c>
      <c r="N811" s="200" t="s">
        <v>45</v>
      </c>
      <c r="O811" s="42"/>
      <c r="P811" s="201">
        <f>O811*H811</f>
        <v>0</v>
      </c>
      <c r="Q811" s="201">
        <v>0</v>
      </c>
      <c r="R811" s="201">
        <f>Q811*H811</f>
        <v>0</v>
      </c>
      <c r="S811" s="201">
        <v>0</v>
      </c>
      <c r="T811" s="202">
        <f>S811*H811</f>
        <v>0</v>
      </c>
      <c r="AR811" s="24" t="s">
        <v>270</v>
      </c>
      <c r="AT811" s="24" t="s">
        <v>157</v>
      </c>
      <c r="AU811" s="24" t="s">
        <v>163</v>
      </c>
      <c r="AY811" s="24" t="s">
        <v>153</v>
      </c>
      <c r="BE811" s="203">
        <f>IF(N811="základní",J811,0)</f>
        <v>0</v>
      </c>
      <c r="BF811" s="203">
        <f>IF(N811="snížená",J811,0)</f>
        <v>0</v>
      </c>
      <c r="BG811" s="203">
        <f>IF(N811="zákl. přenesená",J811,0)</f>
        <v>0</v>
      </c>
      <c r="BH811" s="203">
        <f>IF(N811="sníž. přenesená",J811,0)</f>
        <v>0</v>
      </c>
      <c r="BI811" s="203">
        <f>IF(N811="nulová",J811,0)</f>
        <v>0</v>
      </c>
      <c r="BJ811" s="24" t="s">
        <v>82</v>
      </c>
      <c r="BK811" s="203">
        <f>ROUND(I811*H811,2)</f>
        <v>0</v>
      </c>
      <c r="BL811" s="24" t="s">
        <v>270</v>
      </c>
      <c r="BM811" s="24" t="s">
        <v>1094</v>
      </c>
    </row>
    <row r="812" spans="2:65" s="1" customFormat="1" ht="16.5" customHeight="1">
      <c r="B812" s="41"/>
      <c r="C812" s="192" t="s">
        <v>1095</v>
      </c>
      <c r="D812" s="192" t="s">
        <v>157</v>
      </c>
      <c r="E812" s="193" t="s">
        <v>1096</v>
      </c>
      <c r="F812" s="194" t="s">
        <v>1097</v>
      </c>
      <c r="G812" s="195" t="s">
        <v>328</v>
      </c>
      <c r="H812" s="196">
        <v>1</v>
      </c>
      <c r="I812" s="197"/>
      <c r="J812" s="198">
        <f>ROUND(I812*H812,2)</f>
        <v>0</v>
      </c>
      <c r="K812" s="194" t="s">
        <v>30</v>
      </c>
      <c r="L812" s="61"/>
      <c r="M812" s="199" t="s">
        <v>30</v>
      </c>
      <c r="N812" s="200" t="s">
        <v>45</v>
      </c>
      <c r="O812" s="42"/>
      <c r="P812" s="201">
        <f>O812*H812</f>
        <v>0</v>
      </c>
      <c r="Q812" s="201">
        <v>1E-3</v>
      </c>
      <c r="R812" s="201">
        <f>Q812*H812</f>
        <v>1E-3</v>
      </c>
      <c r="S812" s="201">
        <v>0</v>
      </c>
      <c r="T812" s="202">
        <f>S812*H812</f>
        <v>0</v>
      </c>
      <c r="AR812" s="24" t="s">
        <v>270</v>
      </c>
      <c r="AT812" s="24" t="s">
        <v>157</v>
      </c>
      <c r="AU812" s="24" t="s">
        <v>163</v>
      </c>
      <c r="AY812" s="24" t="s">
        <v>153</v>
      </c>
      <c r="BE812" s="203">
        <f>IF(N812="základní",J812,0)</f>
        <v>0</v>
      </c>
      <c r="BF812" s="203">
        <f>IF(N812="snížená",J812,0)</f>
        <v>0</v>
      </c>
      <c r="BG812" s="203">
        <f>IF(N812="zákl. přenesená",J812,0)</f>
        <v>0</v>
      </c>
      <c r="BH812" s="203">
        <f>IF(N812="sníž. přenesená",J812,0)</f>
        <v>0</v>
      </c>
      <c r="BI812" s="203">
        <f>IF(N812="nulová",J812,0)</f>
        <v>0</v>
      </c>
      <c r="BJ812" s="24" t="s">
        <v>82</v>
      </c>
      <c r="BK812" s="203">
        <f>ROUND(I812*H812,2)</f>
        <v>0</v>
      </c>
      <c r="BL812" s="24" t="s">
        <v>270</v>
      </c>
      <c r="BM812" s="24" t="s">
        <v>1098</v>
      </c>
    </row>
    <row r="813" spans="2:65" s="1" customFormat="1" ht="16.5" customHeight="1">
      <c r="B813" s="41"/>
      <c r="C813" s="192" t="s">
        <v>1099</v>
      </c>
      <c r="D813" s="192" t="s">
        <v>157</v>
      </c>
      <c r="E813" s="193" t="s">
        <v>1100</v>
      </c>
      <c r="F813" s="194" t="s">
        <v>1101</v>
      </c>
      <c r="G813" s="195" t="s">
        <v>1077</v>
      </c>
      <c r="H813" s="196">
        <v>1</v>
      </c>
      <c r="I813" s="197"/>
      <c r="J813" s="198">
        <f>ROUND(I813*H813,2)</f>
        <v>0</v>
      </c>
      <c r="K813" s="194" t="s">
        <v>30</v>
      </c>
      <c r="L813" s="61"/>
      <c r="M813" s="199" t="s">
        <v>30</v>
      </c>
      <c r="N813" s="200" t="s">
        <v>45</v>
      </c>
      <c r="O813" s="42"/>
      <c r="P813" s="201">
        <f>O813*H813</f>
        <v>0</v>
      </c>
      <c r="Q813" s="201">
        <v>0</v>
      </c>
      <c r="R813" s="201">
        <f>Q813*H813</f>
        <v>0</v>
      </c>
      <c r="S813" s="201">
        <v>0</v>
      </c>
      <c r="T813" s="202">
        <f>S813*H813</f>
        <v>0</v>
      </c>
      <c r="AR813" s="24" t="s">
        <v>270</v>
      </c>
      <c r="AT813" s="24" t="s">
        <v>157</v>
      </c>
      <c r="AU813" s="24" t="s">
        <v>163</v>
      </c>
      <c r="AY813" s="24" t="s">
        <v>153</v>
      </c>
      <c r="BE813" s="203">
        <f>IF(N813="základní",J813,0)</f>
        <v>0</v>
      </c>
      <c r="BF813" s="203">
        <f>IF(N813="snížená",J813,0)</f>
        <v>0</v>
      </c>
      <c r="BG813" s="203">
        <f>IF(N813="zákl. přenesená",J813,0)</f>
        <v>0</v>
      </c>
      <c r="BH813" s="203">
        <f>IF(N813="sníž. přenesená",J813,0)</f>
        <v>0</v>
      </c>
      <c r="BI813" s="203">
        <f>IF(N813="nulová",J813,0)</f>
        <v>0</v>
      </c>
      <c r="BJ813" s="24" t="s">
        <v>82</v>
      </c>
      <c r="BK813" s="203">
        <f>ROUND(I813*H813,2)</f>
        <v>0</v>
      </c>
      <c r="BL813" s="24" t="s">
        <v>270</v>
      </c>
      <c r="BM813" s="24" t="s">
        <v>1102</v>
      </c>
    </row>
    <row r="814" spans="2:65" s="1" customFormat="1" ht="25.5" customHeight="1">
      <c r="B814" s="41"/>
      <c r="C814" s="192" t="s">
        <v>1103</v>
      </c>
      <c r="D814" s="192" t="s">
        <v>157</v>
      </c>
      <c r="E814" s="193" t="s">
        <v>1104</v>
      </c>
      <c r="F814" s="194" t="s">
        <v>1105</v>
      </c>
      <c r="G814" s="195" t="s">
        <v>254</v>
      </c>
      <c r="H814" s="196">
        <v>1E-3</v>
      </c>
      <c r="I814" s="197"/>
      <c r="J814" s="198">
        <f>ROUND(I814*H814,2)</f>
        <v>0</v>
      </c>
      <c r="K814" s="194" t="s">
        <v>161</v>
      </c>
      <c r="L814" s="61"/>
      <c r="M814" s="199" t="s">
        <v>30</v>
      </c>
      <c r="N814" s="200" t="s">
        <v>45</v>
      </c>
      <c r="O814" s="42"/>
      <c r="P814" s="201">
        <f>O814*H814</f>
        <v>0</v>
      </c>
      <c r="Q814" s="201">
        <v>0</v>
      </c>
      <c r="R814" s="201">
        <f>Q814*H814</f>
        <v>0</v>
      </c>
      <c r="S814" s="201">
        <v>0</v>
      </c>
      <c r="T814" s="202">
        <f>S814*H814</f>
        <v>0</v>
      </c>
      <c r="AR814" s="24" t="s">
        <v>270</v>
      </c>
      <c r="AT814" s="24" t="s">
        <v>157</v>
      </c>
      <c r="AU814" s="24" t="s">
        <v>163</v>
      </c>
      <c r="AY814" s="24" t="s">
        <v>153</v>
      </c>
      <c r="BE814" s="203">
        <f>IF(N814="základní",J814,0)</f>
        <v>0</v>
      </c>
      <c r="BF814" s="203">
        <f>IF(N814="snížená",J814,0)</f>
        <v>0</v>
      </c>
      <c r="BG814" s="203">
        <f>IF(N814="zákl. přenesená",J814,0)</f>
        <v>0</v>
      </c>
      <c r="BH814" s="203">
        <f>IF(N814="sníž. přenesená",J814,0)</f>
        <v>0</v>
      </c>
      <c r="BI814" s="203">
        <f>IF(N814="nulová",J814,0)</f>
        <v>0</v>
      </c>
      <c r="BJ814" s="24" t="s">
        <v>82</v>
      </c>
      <c r="BK814" s="203">
        <f>ROUND(I814*H814,2)</f>
        <v>0</v>
      </c>
      <c r="BL814" s="24" t="s">
        <v>270</v>
      </c>
      <c r="BM814" s="24" t="s">
        <v>1106</v>
      </c>
    </row>
    <row r="815" spans="2:65" s="10" customFormat="1" ht="22.35" customHeight="1">
      <c r="B815" s="176"/>
      <c r="C815" s="177"/>
      <c r="D815" s="178" t="s">
        <v>73</v>
      </c>
      <c r="E815" s="190" t="s">
        <v>1107</v>
      </c>
      <c r="F815" s="190" t="s">
        <v>1108</v>
      </c>
      <c r="G815" s="177"/>
      <c r="H815" s="177"/>
      <c r="I815" s="180"/>
      <c r="J815" s="191">
        <f>BK815</f>
        <v>0</v>
      </c>
      <c r="K815" s="177"/>
      <c r="L815" s="182"/>
      <c r="M815" s="183"/>
      <c r="N815" s="184"/>
      <c r="O815" s="184"/>
      <c r="P815" s="185">
        <f>SUM(P816:P819)</f>
        <v>0</v>
      </c>
      <c r="Q815" s="184"/>
      <c r="R815" s="185">
        <f>SUM(R816:R819)</f>
        <v>0</v>
      </c>
      <c r="S815" s="184"/>
      <c r="T815" s="186">
        <f>SUM(T816:T819)</f>
        <v>6.5000000000000002E-2</v>
      </c>
      <c r="AR815" s="187" t="s">
        <v>84</v>
      </c>
      <c r="AT815" s="188" t="s">
        <v>73</v>
      </c>
      <c r="AU815" s="188" t="s">
        <v>84</v>
      </c>
      <c r="AY815" s="187" t="s">
        <v>153</v>
      </c>
      <c r="BK815" s="189">
        <f>SUM(BK816:BK819)</f>
        <v>0</v>
      </c>
    </row>
    <row r="816" spans="2:65" s="1" customFormat="1" ht="16.5" customHeight="1">
      <c r="B816" s="41"/>
      <c r="C816" s="192" t="s">
        <v>1109</v>
      </c>
      <c r="D816" s="192" t="s">
        <v>157</v>
      </c>
      <c r="E816" s="193" t="s">
        <v>1110</v>
      </c>
      <c r="F816" s="194" t="s">
        <v>1111</v>
      </c>
      <c r="G816" s="195" t="s">
        <v>205</v>
      </c>
      <c r="H816" s="196">
        <v>5</v>
      </c>
      <c r="I816" s="197"/>
      <c r="J816" s="198">
        <f>ROUND(I816*H816,2)</f>
        <v>0</v>
      </c>
      <c r="K816" s="194" t="s">
        <v>30</v>
      </c>
      <c r="L816" s="61"/>
      <c r="M816" s="199" t="s">
        <v>30</v>
      </c>
      <c r="N816" s="200" t="s">
        <v>45</v>
      </c>
      <c r="O816" s="42"/>
      <c r="P816" s="201">
        <f>O816*H816</f>
        <v>0</v>
      </c>
      <c r="Q816" s="201">
        <v>0</v>
      </c>
      <c r="R816" s="201">
        <f>Q816*H816</f>
        <v>0</v>
      </c>
      <c r="S816" s="201">
        <v>1.2999999999999999E-2</v>
      </c>
      <c r="T816" s="202">
        <f>S816*H816</f>
        <v>6.5000000000000002E-2</v>
      </c>
      <c r="AR816" s="24" t="s">
        <v>270</v>
      </c>
      <c r="AT816" s="24" t="s">
        <v>157</v>
      </c>
      <c r="AU816" s="24" t="s">
        <v>163</v>
      </c>
      <c r="AY816" s="24" t="s">
        <v>153</v>
      </c>
      <c r="BE816" s="203">
        <f>IF(N816="základní",J816,0)</f>
        <v>0</v>
      </c>
      <c r="BF816" s="203">
        <f>IF(N816="snížená",J816,0)</f>
        <v>0</v>
      </c>
      <c r="BG816" s="203">
        <f>IF(N816="zákl. přenesená",J816,0)</f>
        <v>0</v>
      </c>
      <c r="BH816" s="203">
        <f>IF(N816="sníž. přenesená",J816,0)</f>
        <v>0</v>
      </c>
      <c r="BI816" s="203">
        <f>IF(N816="nulová",J816,0)</f>
        <v>0</v>
      </c>
      <c r="BJ816" s="24" t="s">
        <v>82</v>
      </c>
      <c r="BK816" s="203">
        <f>ROUND(I816*H816,2)</f>
        <v>0</v>
      </c>
      <c r="BL816" s="24" t="s">
        <v>270</v>
      </c>
      <c r="BM816" s="24" t="s">
        <v>1112</v>
      </c>
    </row>
    <row r="817" spans="2:65" s="11" customFormat="1" ht="13.5">
      <c r="B817" s="204"/>
      <c r="C817" s="205"/>
      <c r="D817" s="206" t="s">
        <v>165</v>
      </c>
      <c r="E817" s="207" t="s">
        <v>30</v>
      </c>
      <c r="F817" s="208" t="s">
        <v>1084</v>
      </c>
      <c r="G817" s="205"/>
      <c r="H817" s="207" t="s">
        <v>30</v>
      </c>
      <c r="I817" s="209"/>
      <c r="J817" s="205"/>
      <c r="K817" s="205"/>
      <c r="L817" s="210"/>
      <c r="M817" s="211"/>
      <c r="N817" s="212"/>
      <c r="O817" s="212"/>
      <c r="P817" s="212"/>
      <c r="Q817" s="212"/>
      <c r="R817" s="212"/>
      <c r="S817" s="212"/>
      <c r="T817" s="213"/>
      <c r="AT817" s="214" t="s">
        <v>165</v>
      </c>
      <c r="AU817" s="214" t="s">
        <v>163</v>
      </c>
      <c r="AV817" s="11" t="s">
        <v>82</v>
      </c>
      <c r="AW817" s="11" t="s">
        <v>37</v>
      </c>
      <c r="AX817" s="11" t="s">
        <v>74</v>
      </c>
      <c r="AY817" s="214" t="s">
        <v>153</v>
      </c>
    </row>
    <row r="818" spans="2:65" s="12" customFormat="1" ht="13.5">
      <c r="B818" s="215"/>
      <c r="C818" s="216"/>
      <c r="D818" s="206" t="s">
        <v>165</v>
      </c>
      <c r="E818" s="217" t="s">
        <v>30</v>
      </c>
      <c r="F818" s="218" t="s">
        <v>959</v>
      </c>
      <c r="G818" s="216"/>
      <c r="H818" s="219">
        <v>5</v>
      </c>
      <c r="I818" s="220"/>
      <c r="J818" s="216"/>
      <c r="K818" s="216"/>
      <c r="L818" s="221"/>
      <c r="M818" s="222"/>
      <c r="N818" s="223"/>
      <c r="O818" s="223"/>
      <c r="P818" s="223"/>
      <c r="Q818" s="223"/>
      <c r="R818" s="223"/>
      <c r="S818" s="223"/>
      <c r="T818" s="224"/>
      <c r="AT818" s="225" t="s">
        <v>165</v>
      </c>
      <c r="AU818" s="225" t="s">
        <v>163</v>
      </c>
      <c r="AV818" s="12" t="s">
        <v>84</v>
      </c>
      <c r="AW818" s="12" t="s">
        <v>37</v>
      </c>
      <c r="AX818" s="12" t="s">
        <v>82</v>
      </c>
      <c r="AY818" s="225" t="s">
        <v>153</v>
      </c>
    </row>
    <row r="819" spans="2:65" s="1" customFormat="1" ht="38.25" customHeight="1">
      <c r="B819" s="41"/>
      <c r="C819" s="192" t="s">
        <v>1113</v>
      </c>
      <c r="D819" s="192" t="s">
        <v>157</v>
      </c>
      <c r="E819" s="193" t="s">
        <v>1114</v>
      </c>
      <c r="F819" s="194" t="s">
        <v>1115</v>
      </c>
      <c r="G819" s="195" t="s">
        <v>254</v>
      </c>
      <c r="H819" s="196">
        <v>6.5000000000000002E-2</v>
      </c>
      <c r="I819" s="197"/>
      <c r="J819" s="198">
        <f>ROUND(I819*H819,2)</f>
        <v>0</v>
      </c>
      <c r="K819" s="194" t="s">
        <v>161</v>
      </c>
      <c r="L819" s="61"/>
      <c r="M819" s="199" t="s">
        <v>30</v>
      </c>
      <c r="N819" s="200" t="s">
        <v>45</v>
      </c>
      <c r="O819" s="42"/>
      <c r="P819" s="201">
        <f>O819*H819</f>
        <v>0</v>
      </c>
      <c r="Q819" s="201">
        <v>0</v>
      </c>
      <c r="R819" s="201">
        <f>Q819*H819</f>
        <v>0</v>
      </c>
      <c r="S819" s="201">
        <v>0</v>
      </c>
      <c r="T819" s="202">
        <f>S819*H819</f>
        <v>0</v>
      </c>
      <c r="AR819" s="24" t="s">
        <v>270</v>
      </c>
      <c r="AT819" s="24" t="s">
        <v>157</v>
      </c>
      <c r="AU819" s="24" t="s">
        <v>163</v>
      </c>
      <c r="AY819" s="24" t="s">
        <v>153</v>
      </c>
      <c r="BE819" s="203">
        <f>IF(N819="základní",J819,0)</f>
        <v>0</v>
      </c>
      <c r="BF819" s="203">
        <f>IF(N819="snížená",J819,0)</f>
        <v>0</v>
      </c>
      <c r="BG819" s="203">
        <f>IF(N819="zákl. přenesená",J819,0)</f>
        <v>0</v>
      </c>
      <c r="BH819" s="203">
        <f>IF(N819="sníž. přenesená",J819,0)</f>
        <v>0</v>
      </c>
      <c r="BI819" s="203">
        <f>IF(N819="nulová",J819,0)</f>
        <v>0</v>
      </c>
      <c r="BJ819" s="24" t="s">
        <v>82</v>
      </c>
      <c r="BK819" s="203">
        <f>ROUND(I819*H819,2)</f>
        <v>0</v>
      </c>
      <c r="BL819" s="24" t="s">
        <v>270</v>
      </c>
      <c r="BM819" s="24" t="s">
        <v>1116</v>
      </c>
    </row>
    <row r="820" spans="2:65" s="10" customFormat="1" ht="22.35" customHeight="1">
      <c r="B820" s="176"/>
      <c r="C820" s="177"/>
      <c r="D820" s="178" t="s">
        <v>73</v>
      </c>
      <c r="E820" s="190" t="s">
        <v>1117</v>
      </c>
      <c r="F820" s="190" t="s">
        <v>1118</v>
      </c>
      <c r="G820" s="177"/>
      <c r="H820" s="177"/>
      <c r="I820" s="180"/>
      <c r="J820" s="191">
        <f>BK820</f>
        <v>0</v>
      </c>
      <c r="K820" s="177"/>
      <c r="L820" s="182"/>
      <c r="M820" s="183"/>
      <c r="N820" s="184"/>
      <c r="O820" s="184"/>
      <c r="P820" s="185">
        <f>SUM(P821:P838)</f>
        <v>0</v>
      </c>
      <c r="Q820" s="184"/>
      <c r="R820" s="185">
        <f>SUM(R821:R838)</f>
        <v>9.4425000000000009E-2</v>
      </c>
      <c r="S820" s="184"/>
      <c r="T820" s="186">
        <f>SUM(T821:T838)</f>
        <v>0</v>
      </c>
      <c r="AR820" s="187" t="s">
        <v>84</v>
      </c>
      <c r="AT820" s="188" t="s">
        <v>73</v>
      </c>
      <c r="AU820" s="188" t="s">
        <v>84</v>
      </c>
      <c r="AY820" s="187" t="s">
        <v>153</v>
      </c>
      <c r="BK820" s="189">
        <f>SUM(BK821:BK838)</f>
        <v>0</v>
      </c>
    </row>
    <row r="821" spans="2:65" s="1" customFormat="1" ht="25.5" customHeight="1">
      <c r="B821" s="41"/>
      <c r="C821" s="192" t="s">
        <v>1119</v>
      </c>
      <c r="D821" s="192" t="s">
        <v>157</v>
      </c>
      <c r="E821" s="193" t="s">
        <v>1120</v>
      </c>
      <c r="F821" s="194" t="s">
        <v>1121</v>
      </c>
      <c r="G821" s="195" t="s">
        <v>205</v>
      </c>
      <c r="H821" s="196">
        <v>20.5</v>
      </c>
      <c r="I821" s="197"/>
      <c r="J821" s="198">
        <f>ROUND(I821*H821,2)</f>
        <v>0</v>
      </c>
      <c r="K821" s="194" t="s">
        <v>161</v>
      </c>
      <c r="L821" s="61"/>
      <c r="M821" s="199" t="s">
        <v>30</v>
      </c>
      <c r="N821" s="200" t="s">
        <v>45</v>
      </c>
      <c r="O821" s="42"/>
      <c r="P821" s="201">
        <f>O821*H821</f>
        <v>0</v>
      </c>
      <c r="Q821" s="201">
        <v>0</v>
      </c>
      <c r="R821" s="201">
        <f>Q821*H821</f>
        <v>0</v>
      </c>
      <c r="S821" s="201">
        <v>0</v>
      </c>
      <c r="T821" s="202">
        <f>S821*H821</f>
        <v>0</v>
      </c>
      <c r="AR821" s="24" t="s">
        <v>162</v>
      </c>
      <c r="AT821" s="24" t="s">
        <v>157</v>
      </c>
      <c r="AU821" s="24" t="s">
        <v>163</v>
      </c>
      <c r="AY821" s="24" t="s">
        <v>153</v>
      </c>
      <c r="BE821" s="203">
        <f>IF(N821="základní",J821,0)</f>
        <v>0</v>
      </c>
      <c r="BF821" s="203">
        <f>IF(N821="snížená",J821,0)</f>
        <v>0</v>
      </c>
      <c r="BG821" s="203">
        <f>IF(N821="zákl. přenesená",J821,0)</f>
        <v>0</v>
      </c>
      <c r="BH821" s="203">
        <f>IF(N821="sníž. přenesená",J821,0)</f>
        <v>0</v>
      </c>
      <c r="BI821" s="203">
        <f>IF(N821="nulová",J821,0)</f>
        <v>0</v>
      </c>
      <c r="BJ821" s="24" t="s">
        <v>82</v>
      </c>
      <c r="BK821" s="203">
        <f>ROUND(I821*H821,2)</f>
        <v>0</v>
      </c>
      <c r="BL821" s="24" t="s">
        <v>162</v>
      </c>
      <c r="BM821" s="24" t="s">
        <v>1122</v>
      </c>
    </row>
    <row r="822" spans="2:65" s="11" customFormat="1" ht="13.5">
      <c r="B822" s="204"/>
      <c r="C822" s="205"/>
      <c r="D822" s="206" t="s">
        <v>165</v>
      </c>
      <c r="E822" s="207" t="s">
        <v>30</v>
      </c>
      <c r="F822" s="208" t="s">
        <v>1013</v>
      </c>
      <c r="G822" s="205"/>
      <c r="H822" s="207" t="s">
        <v>30</v>
      </c>
      <c r="I822" s="209"/>
      <c r="J822" s="205"/>
      <c r="K822" s="205"/>
      <c r="L822" s="210"/>
      <c r="M822" s="211"/>
      <c r="N822" s="212"/>
      <c r="O822" s="212"/>
      <c r="P822" s="212"/>
      <c r="Q822" s="212"/>
      <c r="R822" s="212"/>
      <c r="S822" s="212"/>
      <c r="T822" s="213"/>
      <c r="AT822" s="214" t="s">
        <v>165</v>
      </c>
      <c r="AU822" s="214" t="s">
        <v>163</v>
      </c>
      <c r="AV822" s="11" t="s">
        <v>82</v>
      </c>
      <c r="AW822" s="11" t="s">
        <v>37</v>
      </c>
      <c r="AX822" s="11" t="s">
        <v>74</v>
      </c>
      <c r="AY822" s="214" t="s">
        <v>153</v>
      </c>
    </row>
    <row r="823" spans="2:65" s="12" customFormat="1" ht="13.5">
      <c r="B823" s="215"/>
      <c r="C823" s="216"/>
      <c r="D823" s="206" t="s">
        <v>165</v>
      </c>
      <c r="E823" s="217" t="s">
        <v>30</v>
      </c>
      <c r="F823" s="218" t="s">
        <v>1014</v>
      </c>
      <c r="G823" s="216"/>
      <c r="H823" s="219">
        <v>20.5</v>
      </c>
      <c r="I823" s="220"/>
      <c r="J823" s="216"/>
      <c r="K823" s="216"/>
      <c r="L823" s="221"/>
      <c r="M823" s="222"/>
      <c r="N823" s="223"/>
      <c r="O823" s="223"/>
      <c r="P823" s="223"/>
      <c r="Q823" s="223"/>
      <c r="R823" s="223"/>
      <c r="S823" s="223"/>
      <c r="T823" s="224"/>
      <c r="AT823" s="225" t="s">
        <v>165</v>
      </c>
      <c r="AU823" s="225" t="s">
        <v>163</v>
      </c>
      <c r="AV823" s="12" t="s">
        <v>84</v>
      </c>
      <c r="AW823" s="12" t="s">
        <v>37</v>
      </c>
      <c r="AX823" s="12" t="s">
        <v>82</v>
      </c>
      <c r="AY823" s="225" t="s">
        <v>153</v>
      </c>
    </row>
    <row r="824" spans="2:65" s="1" customFormat="1" ht="16.5" customHeight="1">
      <c r="B824" s="41"/>
      <c r="C824" s="192" t="s">
        <v>1123</v>
      </c>
      <c r="D824" s="192" t="s">
        <v>157</v>
      </c>
      <c r="E824" s="193" t="s">
        <v>1124</v>
      </c>
      <c r="F824" s="194" t="s">
        <v>1125</v>
      </c>
      <c r="G824" s="195" t="s">
        <v>205</v>
      </c>
      <c r="H824" s="196">
        <v>20.5</v>
      </c>
      <c r="I824" s="197"/>
      <c r="J824" s="198">
        <f>ROUND(I824*H824,2)</f>
        <v>0</v>
      </c>
      <c r="K824" s="194" t="s">
        <v>161</v>
      </c>
      <c r="L824" s="61"/>
      <c r="M824" s="199" t="s">
        <v>30</v>
      </c>
      <c r="N824" s="200" t="s">
        <v>45</v>
      </c>
      <c r="O824" s="42"/>
      <c r="P824" s="201">
        <f>O824*H824</f>
        <v>0</v>
      </c>
      <c r="Q824" s="201">
        <v>0</v>
      </c>
      <c r="R824" s="201">
        <f>Q824*H824</f>
        <v>0</v>
      </c>
      <c r="S824" s="201">
        <v>0</v>
      </c>
      <c r="T824" s="202">
        <f>S824*H824</f>
        <v>0</v>
      </c>
      <c r="AR824" s="24" t="s">
        <v>162</v>
      </c>
      <c r="AT824" s="24" t="s">
        <v>157</v>
      </c>
      <c r="AU824" s="24" t="s">
        <v>163</v>
      </c>
      <c r="AY824" s="24" t="s">
        <v>153</v>
      </c>
      <c r="BE824" s="203">
        <f>IF(N824="základní",J824,0)</f>
        <v>0</v>
      </c>
      <c r="BF824" s="203">
        <f>IF(N824="snížená",J824,0)</f>
        <v>0</v>
      </c>
      <c r="BG824" s="203">
        <f>IF(N824="zákl. přenesená",J824,0)</f>
        <v>0</v>
      </c>
      <c r="BH824" s="203">
        <f>IF(N824="sníž. přenesená",J824,0)</f>
        <v>0</v>
      </c>
      <c r="BI824" s="203">
        <f>IF(N824="nulová",J824,0)</f>
        <v>0</v>
      </c>
      <c r="BJ824" s="24" t="s">
        <v>82</v>
      </c>
      <c r="BK824" s="203">
        <f>ROUND(I824*H824,2)</f>
        <v>0</v>
      </c>
      <c r="BL824" s="24" t="s">
        <v>162</v>
      </c>
      <c r="BM824" s="24" t="s">
        <v>1126</v>
      </c>
    </row>
    <row r="825" spans="2:65" s="1" customFormat="1" ht="25.5" customHeight="1">
      <c r="B825" s="41"/>
      <c r="C825" s="192" t="s">
        <v>1127</v>
      </c>
      <c r="D825" s="192" t="s">
        <v>157</v>
      </c>
      <c r="E825" s="193" t="s">
        <v>1128</v>
      </c>
      <c r="F825" s="194" t="s">
        <v>1129</v>
      </c>
      <c r="G825" s="195" t="s">
        <v>205</v>
      </c>
      <c r="H825" s="196">
        <v>20.5</v>
      </c>
      <c r="I825" s="197"/>
      <c r="J825" s="198">
        <f>ROUND(I825*H825,2)</f>
        <v>0</v>
      </c>
      <c r="K825" s="194" t="s">
        <v>161</v>
      </c>
      <c r="L825" s="61"/>
      <c r="M825" s="199" t="s">
        <v>30</v>
      </c>
      <c r="N825" s="200" t="s">
        <v>45</v>
      </c>
      <c r="O825" s="42"/>
      <c r="P825" s="201">
        <f>O825*H825</f>
        <v>0</v>
      </c>
      <c r="Q825" s="201">
        <v>2.9999999999999997E-4</v>
      </c>
      <c r="R825" s="201">
        <f>Q825*H825</f>
        <v>6.1499999999999992E-3</v>
      </c>
      <c r="S825" s="201">
        <v>0</v>
      </c>
      <c r="T825" s="202">
        <f>S825*H825</f>
        <v>0</v>
      </c>
      <c r="AR825" s="24" t="s">
        <v>162</v>
      </c>
      <c r="AT825" s="24" t="s">
        <v>157</v>
      </c>
      <c r="AU825" s="24" t="s">
        <v>163</v>
      </c>
      <c r="AY825" s="24" t="s">
        <v>153</v>
      </c>
      <c r="BE825" s="203">
        <f>IF(N825="základní",J825,0)</f>
        <v>0</v>
      </c>
      <c r="BF825" s="203">
        <f>IF(N825="snížená",J825,0)</f>
        <v>0</v>
      </c>
      <c r="BG825" s="203">
        <f>IF(N825="zákl. přenesená",J825,0)</f>
        <v>0</v>
      </c>
      <c r="BH825" s="203">
        <f>IF(N825="sníž. přenesená",J825,0)</f>
        <v>0</v>
      </c>
      <c r="BI825" s="203">
        <f>IF(N825="nulová",J825,0)</f>
        <v>0</v>
      </c>
      <c r="BJ825" s="24" t="s">
        <v>82</v>
      </c>
      <c r="BK825" s="203">
        <f>ROUND(I825*H825,2)</f>
        <v>0</v>
      </c>
      <c r="BL825" s="24" t="s">
        <v>162</v>
      </c>
      <c r="BM825" s="24" t="s">
        <v>1130</v>
      </c>
    </row>
    <row r="826" spans="2:65" s="11" customFormat="1" ht="13.5">
      <c r="B826" s="204"/>
      <c r="C826" s="205"/>
      <c r="D826" s="206" t="s">
        <v>165</v>
      </c>
      <c r="E826" s="207" t="s">
        <v>30</v>
      </c>
      <c r="F826" s="208" t="s">
        <v>1013</v>
      </c>
      <c r="G826" s="205"/>
      <c r="H826" s="207" t="s">
        <v>30</v>
      </c>
      <c r="I826" s="209"/>
      <c r="J826" s="205"/>
      <c r="K826" s="205"/>
      <c r="L826" s="210"/>
      <c r="M826" s="211"/>
      <c r="N826" s="212"/>
      <c r="O826" s="212"/>
      <c r="P826" s="212"/>
      <c r="Q826" s="212"/>
      <c r="R826" s="212"/>
      <c r="S826" s="212"/>
      <c r="T826" s="213"/>
      <c r="AT826" s="214" t="s">
        <v>165</v>
      </c>
      <c r="AU826" s="214" t="s">
        <v>163</v>
      </c>
      <c r="AV826" s="11" t="s">
        <v>82</v>
      </c>
      <c r="AW826" s="11" t="s">
        <v>37</v>
      </c>
      <c r="AX826" s="11" t="s">
        <v>74</v>
      </c>
      <c r="AY826" s="214" t="s">
        <v>153</v>
      </c>
    </row>
    <row r="827" spans="2:65" s="12" customFormat="1" ht="13.5">
      <c r="B827" s="215"/>
      <c r="C827" s="216"/>
      <c r="D827" s="206" t="s">
        <v>165</v>
      </c>
      <c r="E827" s="217" t="s">
        <v>30</v>
      </c>
      <c r="F827" s="218" t="s">
        <v>1014</v>
      </c>
      <c r="G827" s="216"/>
      <c r="H827" s="219">
        <v>20.5</v>
      </c>
      <c r="I827" s="220"/>
      <c r="J827" s="216"/>
      <c r="K827" s="216"/>
      <c r="L827" s="221"/>
      <c r="M827" s="222"/>
      <c r="N827" s="223"/>
      <c r="O827" s="223"/>
      <c r="P827" s="223"/>
      <c r="Q827" s="223"/>
      <c r="R827" s="223"/>
      <c r="S827" s="223"/>
      <c r="T827" s="224"/>
      <c r="AT827" s="225" t="s">
        <v>165</v>
      </c>
      <c r="AU827" s="225" t="s">
        <v>163</v>
      </c>
      <c r="AV827" s="12" t="s">
        <v>84</v>
      </c>
      <c r="AW827" s="12" t="s">
        <v>37</v>
      </c>
      <c r="AX827" s="12" t="s">
        <v>82</v>
      </c>
      <c r="AY827" s="225" t="s">
        <v>153</v>
      </c>
    </row>
    <row r="828" spans="2:65" s="1" customFormat="1" ht="25.5" customHeight="1">
      <c r="B828" s="41"/>
      <c r="C828" s="248" t="s">
        <v>1131</v>
      </c>
      <c r="D828" s="248" t="s">
        <v>332</v>
      </c>
      <c r="E828" s="249" t="s">
        <v>1132</v>
      </c>
      <c r="F828" s="250" t="s">
        <v>1133</v>
      </c>
      <c r="G828" s="251" t="s">
        <v>205</v>
      </c>
      <c r="H828" s="252">
        <v>23</v>
      </c>
      <c r="I828" s="253"/>
      <c r="J828" s="254">
        <f>ROUND(I828*H828,2)</f>
        <v>0</v>
      </c>
      <c r="K828" s="250" t="s">
        <v>161</v>
      </c>
      <c r="L828" s="255"/>
      <c r="M828" s="256" t="s">
        <v>30</v>
      </c>
      <c r="N828" s="257" t="s">
        <v>45</v>
      </c>
      <c r="O828" s="42"/>
      <c r="P828" s="201">
        <f>O828*H828</f>
        <v>0</v>
      </c>
      <c r="Q828" s="201">
        <v>3.5500000000000002E-3</v>
      </c>
      <c r="R828" s="201">
        <f>Q828*H828</f>
        <v>8.165E-2</v>
      </c>
      <c r="S828" s="201">
        <v>0</v>
      </c>
      <c r="T828" s="202">
        <f>S828*H828</f>
        <v>0</v>
      </c>
      <c r="AR828" s="24" t="s">
        <v>219</v>
      </c>
      <c r="AT828" s="24" t="s">
        <v>332</v>
      </c>
      <c r="AU828" s="24" t="s">
        <v>163</v>
      </c>
      <c r="AY828" s="24" t="s">
        <v>153</v>
      </c>
      <c r="BE828" s="203">
        <f>IF(N828="základní",J828,0)</f>
        <v>0</v>
      </c>
      <c r="BF828" s="203">
        <f>IF(N828="snížená",J828,0)</f>
        <v>0</v>
      </c>
      <c r="BG828" s="203">
        <f>IF(N828="zákl. přenesená",J828,0)</f>
        <v>0</v>
      </c>
      <c r="BH828" s="203">
        <f>IF(N828="sníž. přenesená",J828,0)</f>
        <v>0</v>
      </c>
      <c r="BI828" s="203">
        <f>IF(N828="nulová",J828,0)</f>
        <v>0</v>
      </c>
      <c r="BJ828" s="24" t="s">
        <v>82</v>
      </c>
      <c r="BK828" s="203">
        <f>ROUND(I828*H828,2)</f>
        <v>0</v>
      </c>
      <c r="BL828" s="24" t="s">
        <v>162</v>
      </c>
      <c r="BM828" s="24" t="s">
        <v>1134</v>
      </c>
    </row>
    <row r="829" spans="2:65" s="11" customFormat="1" ht="13.5">
      <c r="B829" s="204"/>
      <c r="C829" s="205"/>
      <c r="D829" s="206" t="s">
        <v>165</v>
      </c>
      <c r="E829" s="207" t="s">
        <v>30</v>
      </c>
      <c r="F829" s="208" t="s">
        <v>1135</v>
      </c>
      <c r="G829" s="205"/>
      <c r="H829" s="207" t="s">
        <v>30</v>
      </c>
      <c r="I829" s="209"/>
      <c r="J829" s="205"/>
      <c r="K829" s="205"/>
      <c r="L829" s="210"/>
      <c r="M829" s="211"/>
      <c r="N829" s="212"/>
      <c r="O829" s="212"/>
      <c r="P829" s="212"/>
      <c r="Q829" s="212"/>
      <c r="R829" s="212"/>
      <c r="S829" s="212"/>
      <c r="T829" s="213"/>
      <c r="AT829" s="214" t="s">
        <v>165</v>
      </c>
      <c r="AU829" s="214" t="s">
        <v>163</v>
      </c>
      <c r="AV829" s="11" t="s">
        <v>82</v>
      </c>
      <c r="AW829" s="11" t="s">
        <v>37</v>
      </c>
      <c r="AX829" s="11" t="s">
        <v>74</v>
      </c>
      <c r="AY829" s="214" t="s">
        <v>153</v>
      </c>
    </row>
    <row r="830" spans="2:65" s="12" customFormat="1" ht="13.5">
      <c r="B830" s="215"/>
      <c r="C830" s="216"/>
      <c r="D830" s="206" t="s">
        <v>165</v>
      </c>
      <c r="E830" s="217" t="s">
        <v>30</v>
      </c>
      <c r="F830" s="218" t="s">
        <v>1136</v>
      </c>
      <c r="G830" s="216"/>
      <c r="H830" s="219">
        <v>23</v>
      </c>
      <c r="I830" s="220"/>
      <c r="J830" s="216"/>
      <c r="K830" s="216"/>
      <c r="L830" s="221"/>
      <c r="M830" s="222"/>
      <c r="N830" s="223"/>
      <c r="O830" s="223"/>
      <c r="P830" s="223"/>
      <c r="Q830" s="223"/>
      <c r="R830" s="223"/>
      <c r="S830" s="223"/>
      <c r="T830" s="224"/>
      <c r="AT830" s="225" t="s">
        <v>165</v>
      </c>
      <c r="AU830" s="225" t="s">
        <v>163</v>
      </c>
      <c r="AV830" s="12" t="s">
        <v>84</v>
      </c>
      <c r="AW830" s="12" t="s">
        <v>37</v>
      </c>
      <c r="AX830" s="12" t="s">
        <v>82</v>
      </c>
      <c r="AY830" s="225" t="s">
        <v>153</v>
      </c>
    </row>
    <row r="831" spans="2:65" s="1" customFormat="1" ht="16.5" customHeight="1">
      <c r="B831" s="41"/>
      <c r="C831" s="192" t="s">
        <v>1137</v>
      </c>
      <c r="D831" s="192" t="s">
        <v>157</v>
      </c>
      <c r="E831" s="193" t="s">
        <v>1138</v>
      </c>
      <c r="F831" s="194" t="s">
        <v>1139</v>
      </c>
      <c r="G831" s="195" t="s">
        <v>307</v>
      </c>
      <c r="H831" s="196">
        <v>70</v>
      </c>
      <c r="I831" s="197"/>
      <c r="J831" s="198">
        <f>ROUND(I831*H831,2)</f>
        <v>0</v>
      </c>
      <c r="K831" s="194" t="s">
        <v>161</v>
      </c>
      <c r="L831" s="61"/>
      <c r="M831" s="199" t="s">
        <v>30</v>
      </c>
      <c r="N831" s="200" t="s">
        <v>45</v>
      </c>
      <c r="O831" s="42"/>
      <c r="P831" s="201">
        <f>O831*H831</f>
        <v>0</v>
      </c>
      <c r="Q831" s="201">
        <v>0</v>
      </c>
      <c r="R831" s="201">
        <f>Q831*H831</f>
        <v>0</v>
      </c>
      <c r="S831" s="201">
        <v>0</v>
      </c>
      <c r="T831" s="202">
        <f>S831*H831</f>
        <v>0</v>
      </c>
      <c r="AR831" s="24" t="s">
        <v>162</v>
      </c>
      <c r="AT831" s="24" t="s">
        <v>157</v>
      </c>
      <c r="AU831" s="24" t="s">
        <v>163</v>
      </c>
      <c r="AY831" s="24" t="s">
        <v>153</v>
      </c>
      <c r="BE831" s="203">
        <f>IF(N831="základní",J831,0)</f>
        <v>0</v>
      </c>
      <c r="BF831" s="203">
        <f>IF(N831="snížená",J831,0)</f>
        <v>0</v>
      </c>
      <c r="BG831" s="203">
        <f>IF(N831="zákl. přenesená",J831,0)</f>
        <v>0</v>
      </c>
      <c r="BH831" s="203">
        <f>IF(N831="sníž. přenesená",J831,0)</f>
        <v>0</v>
      </c>
      <c r="BI831" s="203">
        <f>IF(N831="nulová",J831,0)</f>
        <v>0</v>
      </c>
      <c r="BJ831" s="24" t="s">
        <v>82</v>
      </c>
      <c r="BK831" s="203">
        <f>ROUND(I831*H831,2)</f>
        <v>0</v>
      </c>
      <c r="BL831" s="24" t="s">
        <v>162</v>
      </c>
      <c r="BM831" s="24" t="s">
        <v>1140</v>
      </c>
    </row>
    <row r="832" spans="2:65" s="1" customFormat="1" ht="16.5" customHeight="1">
      <c r="B832" s="41"/>
      <c r="C832" s="192" t="s">
        <v>1141</v>
      </c>
      <c r="D832" s="192" t="s">
        <v>157</v>
      </c>
      <c r="E832" s="193" t="s">
        <v>1142</v>
      </c>
      <c r="F832" s="194" t="s">
        <v>1143</v>
      </c>
      <c r="G832" s="195" t="s">
        <v>307</v>
      </c>
      <c r="H832" s="196">
        <v>25</v>
      </c>
      <c r="I832" s="197"/>
      <c r="J832" s="198">
        <f>ROUND(I832*H832,2)</f>
        <v>0</v>
      </c>
      <c r="K832" s="194" t="s">
        <v>161</v>
      </c>
      <c r="L832" s="61"/>
      <c r="M832" s="199" t="s">
        <v>30</v>
      </c>
      <c r="N832" s="200" t="s">
        <v>45</v>
      </c>
      <c r="O832" s="42"/>
      <c r="P832" s="201">
        <f>O832*H832</f>
        <v>0</v>
      </c>
      <c r="Q832" s="201">
        <v>1.0000000000000001E-5</v>
      </c>
      <c r="R832" s="201">
        <f>Q832*H832</f>
        <v>2.5000000000000001E-4</v>
      </c>
      <c r="S832" s="201">
        <v>0</v>
      </c>
      <c r="T832" s="202">
        <f>S832*H832</f>
        <v>0</v>
      </c>
      <c r="AR832" s="24" t="s">
        <v>162</v>
      </c>
      <c r="AT832" s="24" t="s">
        <v>157</v>
      </c>
      <c r="AU832" s="24" t="s">
        <v>163</v>
      </c>
      <c r="AY832" s="24" t="s">
        <v>153</v>
      </c>
      <c r="BE832" s="203">
        <f>IF(N832="základní",J832,0)</f>
        <v>0</v>
      </c>
      <c r="BF832" s="203">
        <f>IF(N832="snížená",J832,0)</f>
        <v>0</v>
      </c>
      <c r="BG832" s="203">
        <f>IF(N832="zákl. přenesená",J832,0)</f>
        <v>0</v>
      </c>
      <c r="BH832" s="203">
        <f>IF(N832="sníž. přenesená",J832,0)</f>
        <v>0</v>
      </c>
      <c r="BI832" s="203">
        <f>IF(N832="nulová",J832,0)</f>
        <v>0</v>
      </c>
      <c r="BJ832" s="24" t="s">
        <v>82</v>
      </c>
      <c r="BK832" s="203">
        <f>ROUND(I832*H832,2)</f>
        <v>0</v>
      </c>
      <c r="BL832" s="24" t="s">
        <v>162</v>
      </c>
      <c r="BM832" s="24" t="s">
        <v>1144</v>
      </c>
    </row>
    <row r="833" spans="2:65" s="11" customFormat="1" ht="13.5">
      <c r="B833" s="204"/>
      <c r="C833" s="205"/>
      <c r="D833" s="206" t="s">
        <v>165</v>
      </c>
      <c r="E833" s="207" t="s">
        <v>30</v>
      </c>
      <c r="F833" s="208" t="s">
        <v>1013</v>
      </c>
      <c r="G833" s="205"/>
      <c r="H833" s="207" t="s">
        <v>30</v>
      </c>
      <c r="I833" s="209"/>
      <c r="J833" s="205"/>
      <c r="K833" s="205"/>
      <c r="L833" s="210"/>
      <c r="M833" s="211"/>
      <c r="N833" s="212"/>
      <c r="O833" s="212"/>
      <c r="P833" s="212"/>
      <c r="Q833" s="212"/>
      <c r="R833" s="212"/>
      <c r="S833" s="212"/>
      <c r="T833" s="213"/>
      <c r="AT833" s="214" t="s">
        <v>165</v>
      </c>
      <c r="AU833" s="214" t="s">
        <v>163</v>
      </c>
      <c r="AV833" s="11" t="s">
        <v>82</v>
      </c>
      <c r="AW833" s="11" t="s">
        <v>37</v>
      </c>
      <c r="AX833" s="11" t="s">
        <v>74</v>
      </c>
      <c r="AY833" s="214" t="s">
        <v>153</v>
      </c>
    </row>
    <row r="834" spans="2:65" s="12" customFormat="1" ht="13.5">
      <c r="B834" s="215"/>
      <c r="C834" s="216"/>
      <c r="D834" s="206" t="s">
        <v>165</v>
      </c>
      <c r="E834" s="217" t="s">
        <v>30</v>
      </c>
      <c r="F834" s="218" t="s">
        <v>1019</v>
      </c>
      <c r="G834" s="216"/>
      <c r="H834" s="219">
        <v>25</v>
      </c>
      <c r="I834" s="220"/>
      <c r="J834" s="216"/>
      <c r="K834" s="216"/>
      <c r="L834" s="221"/>
      <c r="M834" s="222"/>
      <c r="N834" s="223"/>
      <c r="O834" s="223"/>
      <c r="P834" s="223"/>
      <c r="Q834" s="223"/>
      <c r="R834" s="223"/>
      <c r="S834" s="223"/>
      <c r="T834" s="224"/>
      <c r="AT834" s="225" t="s">
        <v>165</v>
      </c>
      <c r="AU834" s="225" t="s">
        <v>163</v>
      </c>
      <c r="AV834" s="12" t="s">
        <v>84</v>
      </c>
      <c r="AW834" s="12" t="s">
        <v>37</v>
      </c>
      <c r="AX834" s="12" t="s">
        <v>82</v>
      </c>
      <c r="AY834" s="225" t="s">
        <v>153</v>
      </c>
    </row>
    <row r="835" spans="2:65" s="1" customFormat="1" ht="16.5" customHeight="1">
      <c r="B835" s="41"/>
      <c r="C835" s="248" t="s">
        <v>1145</v>
      </c>
      <c r="D835" s="248" t="s">
        <v>332</v>
      </c>
      <c r="E835" s="249" t="s">
        <v>1146</v>
      </c>
      <c r="F835" s="250" t="s">
        <v>1147</v>
      </c>
      <c r="G835" s="251" t="s">
        <v>307</v>
      </c>
      <c r="H835" s="252">
        <v>25.5</v>
      </c>
      <c r="I835" s="253"/>
      <c r="J835" s="254">
        <f>ROUND(I835*H835,2)</f>
        <v>0</v>
      </c>
      <c r="K835" s="250" t="s">
        <v>30</v>
      </c>
      <c r="L835" s="255"/>
      <c r="M835" s="256" t="s">
        <v>30</v>
      </c>
      <c r="N835" s="257" t="s">
        <v>45</v>
      </c>
      <c r="O835" s="42"/>
      <c r="P835" s="201">
        <f>O835*H835</f>
        <v>0</v>
      </c>
      <c r="Q835" s="201">
        <v>2.5000000000000001E-4</v>
      </c>
      <c r="R835" s="201">
        <f>Q835*H835</f>
        <v>6.3750000000000005E-3</v>
      </c>
      <c r="S835" s="201">
        <v>0</v>
      </c>
      <c r="T835" s="202">
        <f>S835*H835</f>
        <v>0</v>
      </c>
      <c r="AR835" s="24" t="s">
        <v>219</v>
      </c>
      <c r="AT835" s="24" t="s">
        <v>332</v>
      </c>
      <c r="AU835" s="24" t="s">
        <v>163</v>
      </c>
      <c r="AY835" s="24" t="s">
        <v>153</v>
      </c>
      <c r="BE835" s="203">
        <f>IF(N835="základní",J835,0)</f>
        <v>0</v>
      </c>
      <c r="BF835" s="203">
        <f>IF(N835="snížená",J835,0)</f>
        <v>0</v>
      </c>
      <c r="BG835" s="203">
        <f>IF(N835="zákl. přenesená",J835,0)</f>
        <v>0</v>
      </c>
      <c r="BH835" s="203">
        <f>IF(N835="sníž. přenesená",J835,0)</f>
        <v>0</v>
      </c>
      <c r="BI835" s="203">
        <f>IF(N835="nulová",J835,0)</f>
        <v>0</v>
      </c>
      <c r="BJ835" s="24" t="s">
        <v>82</v>
      </c>
      <c r="BK835" s="203">
        <f>ROUND(I835*H835,2)</f>
        <v>0</v>
      </c>
      <c r="BL835" s="24" t="s">
        <v>162</v>
      </c>
      <c r="BM835" s="24" t="s">
        <v>1148</v>
      </c>
    </row>
    <row r="836" spans="2:65" s="11" customFormat="1" ht="13.5">
      <c r="B836" s="204"/>
      <c r="C836" s="205"/>
      <c r="D836" s="206" t="s">
        <v>165</v>
      </c>
      <c r="E836" s="207" t="s">
        <v>30</v>
      </c>
      <c r="F836" s="208" t="s">
        <v>1149</v>
      </c>
      <c r="G836" s="205"/>
      <c r="H836" s="207" t="s">
        <v>30</v>
      </c>
      <c r="I836" s="209"/>
      <c r="J836" s="205"/>
      <c r="K836" s="205"/>
      <c r="L836" s="210"/>
      <c r="M836" s="211"/>
      <c r="N836" s="212"/>
      <c r="O836" s="212"/>
      <c r="P836" s="212"/>
      <c r="Q836" s="212"/>
      <c r="R836" s="212"/>
      <c r="S836" s="212"/>
      <c r="T836" s="213"/>
      <c r="AT836" s="214" t="s">
        <v>165</v>
      </c>
      <c r="AU836" s="214" t="s">
        <v>163</v>
      </c>
      <c r="AV836" s="11" t="s">
        <v>82</v>
      </c>
      <c r="AW836" s="11" t="s">
        <v>37</v>
      </c>
      <c r="AX836" s="11" t="s">
        <v>74</v>
      </c>
      <c r="AY836" s="214" t="s">
        <v>153</v>
      </c>
    </row>
    <row r="837" spans="2:65" s="12" customFormat="1" ht="13.5">
      <c r="B837" s="215"/>
      <c r="C837" s="216"/>
      <c r="D837" s="206" t="s">
        <v>165</v>
      </c>
      <c r="E837" s="217" t="s">
        <v>30</v>
      </c>
      <c r="F837" s="218" t="s">
        <v>1150</v>
      </c>
      <c r="G837" s="216"/>
      <c r="H837" s="219">
        <v>25.5</v>
      </c>
      <c r="I837" s="220"/>
      <c r="J837" s="216"/>
      <c r="K837" s="216"/>
      <c r="L837" s="221"/>
      <c r="M837" s="222"/>
      <c r="N837" s="223"/>
      <c r="O837" s="223"/>
      <c r="P837" s="223"/>
      <c r="Q837" s="223"/>
      <c r="R837" s="223"/>
      <c r="S837" s="223"/>
      <c r="T837" s="224"/>
      <c r="AT837" s="225" t="s">
        <v>165</v>
      </c>
      <c r="AU837" s="225" t="s">
        <v>163</v>
      </c>
      <c r="AV837" s="12" t="s">
        <v>84</v>
      </c>
      <c r="AW837" s="12" t="s">
        <v>37</v>
      </c>
      <c r="AX837" s="12" t="s">
        <v>82</v>
      </c>
      <c r="AY837" s="225" t="s">
        <v>153</v>
      </c>
    </row>
    <row r="838" spans="2:65" s="1" customFormat="1" ht="38.25" customHeight="1">
      <c r="B838" s="41"/>
      <c r="C838" s="192" t="s">
        <v>1151</v>
      </c>
      <c r="D838" s="192" t="s">
        <v>157</v>
      </c>
      <c r="E838" s="193" t="s">
        <v>1152</v>
      </c>
      <c r="F838" s="194" t="s">
        <v>1153</v>
      </c>
      <c r="G838" s="195" t="s">
        <v>254</v>
      </c>
      <c r="H838" s="196">
        <v>9.4E-2</v>
      </c>
      <c r="I838" s="197"/>
      <c r="J838" s="198">
        <f>ROUND(I838*H838,2)</f>
        <v>0</v>
      </c>
      <c r="K838" s="194" t="s">
        <v>161</v>
      </c>
      <c r="L838" s="61"/>
      <c r="M838" s="199" t="s">
        <v>30</v>
      </c>
      <c r="N838" s="200" t="s">
        <v>45</v>
      </c>
      <c r="O838" s="42"/>
      <c r="P838" s="201">
        <f>O838*H838</f>
        <v>0</v>
      </c>
      <c r="Q838" s="201">
        <v>0</v>
      </c>
      <c r="R838" s="201">
        <f>Q838*H838</f>
        <v>0</v>
      </c>
      <c r="S838" s="201">
        <v>0</v>
      </c>
      <c r="T838" s="202">
        <f>S838*H838</f>
        <v>0</v>
      </c>
      <c r="AR838" s="24" t="s">
        <v>162</v>
      </c>
      <c r="AT838" s="24" t="s">
        <v>157</v>
      </c>
      <c r="AU838" s="24" t="s">
        <v>163</v>
      </c>
      <c r="AY838" s="24" t="s">
        <v>153</v>
      </c>
      <c r="BE838" s="203">
        <f>IF(N838="základní",J838,0)</f>
        <v>0</v>
      </c>
      <c r="BF838" s="203">
        <f>IF(N838="snížená",J838,0)</f>
        <v>0</v>
      </c>
      <c r="BG838" s="203">
        <f>IF(N838="zákl. přenesená",J838,0)</f>
        <v>0</v>
      </c>
      <c r="BH838" s="203">
        <f>IF(N838="sníž. přenesená",J838,0)</f>
        <v>0</v>
      </c>
      <c r="BI838" s="203">
        <f>IF(N838="nulová",J838,0)</f>
        <v>0</v>
      </c>
      <c r="BJ838" s="24" t="s">
        <v>82</v>
      </c>
      <c r="BK838" s="203">
        <f>ROUND(I838*H838,2)</f>
        <v>0</v>
      </c>
      <c r="BL838" s="24" t="s">
        <v>162</v>
      </c>
      <c r="BM838" s="24" t="s">
        <v>1154</v>
      </c>
    </row>
    <row r="839" spans="2:65" s="10" customFormat="1" ht="22.35" customHeight="1">
      <c r="B839" s="176"/>
      <c r="C839" s="177"/>
      <c r="D839" s="178" t="s">
        <v>73</v>
      </c>
      <c r="E839" s="190" t="s">
        <v>1155</v>
      </c>
      <c r="F839" s="190" t="s">
        <v>1156</v>
      </c>
      <c r="G839" s="177"/>
      <c r="H839" s="177"/>
      <c r="I839" s="180"/>
      <c r="J839" s="191">
        <f>BK839</f>
        <v>0</v>
      </c>
      <c r="K839" s="177"/>
      <c r="L839" s="182"/>
      <c r="M839" s="183"/>
      <c r="N839" s="184"/>
      <c r="O839" s="184"/>
      <c r="P839" s="185">
        <f>SUM(P840:P843)</f>
        <v>0</v>
      </c>
      <c r="Q839" s="184"/>
      <c r="R839" s="185">
        <f>SUM(R840:R843)</f>
        <v>1E-3</v>
      </c>
      <c r="S839" s="184"/>
      <c r="T839" s="186">
        <f>SUM(T840:T843)</f>
        <v>0</v>
      </c>
      <c r="AR839" s="187" t="s">
        <v>84</v>
      </c>
      <c r="AT839" s="188" t="s">
        <v>73</v>
      </c>
      <c r="AU839" s="188" t="s">
        <v>84</v>
      </c>
      <c r="AY839" s="187" t="s">
        <v>153</v>
      </c>
      <c r="BK839" s="189">
        <f>SUM(BK840:BK843)</f>
        <v>0</v>
      </c>
    </row>
    <row r="840" spans="2:65" s="1" customFormat="1" ht="16.5" customHeight="1">
      <c r="B840" s="41"/>
      <c r="C840" s="192" t="s">
        <v>1157</v>
      </c>
      <c r="D840" s="192" t="s">
        <v>157</v>
      </c>
      <c r="E840" s="193" t="s">
        <v>1158</v>
      </c>
      <c r="F840" s="194" t="s">
        <v>1159</v>
      </c>
      <c r="G840" s="195" t="s">
        <v>205</v>
      </c>
      <c r="H840" s="196">
        <v>5</v>
      </c>
      <c r="I840" s="197"/>
      <c r="J840" s="198">
        <f>ROUND(I840*H840,2)</f>
        <v>0</v>
      </c>
      <c r="K840" s="194" t="s">
        <v>30</v>
      </c>
      <c r="L840" s="61"/>
      <c r="M840" s="199" t="s">
        <v>30</v>
      </c>
      <c r="N840" s="200" t="s">
        <v>45</v>
      </c>
      <c r="O840" s="42"/>
      <c r="P840" s="201">
        <f>O840*H840</f>
        <v>0</v>
      </c>
      <c r="Q840" s="201">
        <v>2.0000000000000001E-4</v>
      </c>
      <c r="R840" s="201">
        <f>Q840*H840</f>
        <v>1E-3</v>
      </c>
      <c r="S840" s="201">
        <v>0</v>
      </c>
      <c r="T840" s="202">
        <f>S840*H840</f>
        <v>0</v>
      </c>
      <c r="AR840" s="24" t="s">
        <v>270</v>
      </c>
      <c r="AT840" s="24" t="s">
        <v>157</v>
      </c>
      <c r="AU840" s="24" t="s">
        <v>163</v>
      </c>
      <c r="AY840" s="24" t="s">
        <v>153</v>
      </c>
      <c r="BE840" s="203">
        <f>IF(N840="základní",J840,0)</f>
        <v>0</v>
      </c>
      <c r="BF840" s="203">
        <f>IF(N840="snížená",J840,0)</f>
        <v>0</v>
      </c>
      <c r="BG840" s="203">
        <f>IF(N840="zákl. přenesená",J840,0)</f>
        <v>0</v>
      </c>
      <c r="BH840" s="203">
        <f>IF(N840="sníž. přenesená",J840,0)</f>
        <v>0</v>
      </c>
      <c r="BI840" s="203">
        <f>IF(N840="nulová",J840,0)</f>
        <v>0</v>
      </c>
      <c r="BJ840" s="24" t="s">
        <v>82</v>
      </c>
      <c r="BK840" s="203">
        <f>ROUND(I840*H840,2)</f>
        <v>0</v>
      </c>
      <c r="BL840" s="24" t="s">
        <v>270</v>
      </c>
      <c r="BM840" s="24" t="s">
        <v>1160</v>
      </c>
    </row>
    <row r="841" spans="2:65" s="11" customFormat="1" ht="13.5">
      <c r="B841" s="204"/>
      <c r="C841" s="205"/>
      <c r="D841" s="206" t="s">
        <v>165</v>
      </c>
      <c r="E841" s="207" t="s">
        <v>30</v>
      </c>
      <c r="F841" s="208" t="s">
        <v>964</v>
      </c>
      <c r="G841" s="205"/>
      <c r="H841" s="207" t="s">
        <v>30</v>
      </c>
      <c r="I841" s="209"/>
      <c r="J841" s="205"/>
      <c r="K841" s="205"/>
      <c r="L841" s="210"/>
      <c r="M841" s="211"/>
      <c r="N841" s="212"/>
      <c r="O841" s="212"/>
      <c r="P841" s="212"/>
      <c r="Q841" s="212"/>
      <c r="R841" s="212"/>
      <c r="S841" s="212"/>
      <c r="T841" s="213"/>
      <c r="AT841" s="214" t="s">
        <v>165</v>
      </c>
      <c r="AU841" s="214" t="s">
        <v>163</v>
      </c>
      <c r="AV841" s="11" t="s">
        <v>82</v>
      </c>
      <c r="AW841" s="11" t="s">
        <v>37</v>
      </c>
      <c r="AX841" s="11" t="s">
        <v>74</v>
      </c>
      <c r="AY841" s="214" t="s">
        <v>153</v>
      </c>
    </row>
    <row r="842" spans="2:65" s="11" customFormat="1" ht="13.5">
      <c r="B842" s="204"/>
      <c r="C842" s="205"/>
      <c r="D842" s="206" t="s">
        <v>165</v>
      </c>
      <c r="E842" s="207" t="s">
        <v>30</v>
      </c>
      <c r="F842" s="208" t="s">
        <v>968</v>
      </c>
      <c r="G842" s="205"/>
      <c r="H842" s="207" t="s">
        <v>30</v>
      </c>
      <c r="I842" s="209"/>
      <c r="J842" s="205"/>
      <c r="K842" s="205"/>
      <c r="L842" s="210"/>
      <c r="M842" s="211"/>
      <c r="N842" s="212"/>
      <c r="O842" s="212"/>
      <c r="P842" s="212"/>
      <c r="Q842" s="212"/>
      <c r="R842" s="212"/>
      <c r="S842" s="212"/>
      <c r="T842" s="213"/>
      <c r="AT842" s="214" t="s">
        <v>165</v>
      </c>
      <c r="AU842" s="214" t="s">
        <v>163</v>
      </c>
      <c r="AV842" s="11" t="s">
        <v>82</v>
      </c>
      <c r="AW842" s="11" t="s">
        <v>37</v>
      </c>
      <c r="AX842" s="11" t="s">
        <v>74</v>
      </c>
      <c r="AY842" s="214" t="s">
        <v>153</v>
      </c>
    </row>
    <row r="843" spans="2:65" s="12" customFormat="1" ht="13.5">
      <c r="B843" s="215"/>
      <c r="C843" s="216"/>
      <c r="D843" s="206" t="s">
        <v>165</v>
      </c>
      <c r="E843" s="217" t="s">
        <v>30</v>
      </c>
      <c r="F843" s="218" t="s">
        <v>959</v>
      </c>
      <c r="G843" s="216"/>
      <c r="H843" s="219">
        <v>5</v>
      </c>
      <c r="I843" s="220"/>
      <c r="J843" s="216"/>
      <c r="K843" s="216"/>
      <c r="L843" s="221"/>
      <c r="M843" s="222"/>
      <c r="N843" s="223"/>
      <c r="O843" s="223"/>
      <c r="P843" s="223"/>
      <c r="Q843" s="223"/>
      <c r="R843" s="223"/>
      <c r="S843" s="223"/>
      <c r="T843" s="224"/>
      <c r="AT843" s="225" t="s">
        <v>165</v>
      </c>
      <c r="AU843" s="225" t="s">
        <v>163</v>
      </c>
      <c r="AV843" s="12" t="s">
        <v>84</v>
      </c>
      <c r="AW843" s="12" t="s">
        <v>37</v>
      </c>
      <c r="AX843" s="12" t="s">
        <v>82</v>
      </c>
      <c r="AY843" s="225" t="s">
        <v>153</v>
      </c>
    </row>
    <row r="844" spans="2:65" s="10" customFormat="1" ht="22.35" customHeight="1">
      <c r="B844" s="176"/>
      <c r="C844" s="177"/>
      <c r="D844" s="178" t="s">
        <v>73</v>
      </c>
      <c r="E844" s="190" t="s">
        <v>1161</v>
      </c>
      <c r="F844" s="190" t="s">
        <v>1162</v>
      </c>
      <c r="G844" s="177"/>
      <c r="H844" s="177"/>
      <c r="I844" s="180"/>
      <c r="J844" s="191">
        <f>BK844</f>
        <v>0</v>
      </c>
      <c r="K844" s="177"/>
      <c r="L844" s="182"/>
      <c r="M844" s="183"/>
      <c r="N844" s="184"/>
      <c r="O844" s="184"/>
      <c r="P844" s="185">
        <f>SUM(P845:P932)</f>
        <v>0</v>
      </c>
      <c r="Q844" s="184"/>
      <c r="R844" s="185">
        <f>SUM(R845:R932)</f>
        <v>1.7253000000000001</v>
      </c>
      <c r="S844" s="184"/>
      <c r="T844" s="186">
        <f>SUM(T845:T932)</f>
        <v>8.4010000000000001E-2</v>
      </c>
      <c r="AR844" s="187" t="s">
        <v>84</v>
      </c>
      <c r="AT844" s="188" t="s">
        <v>73</v>
      </c>
      <c r="AU844" s="188" t="s">
        <v>84</v>
      </c>
      <c r="AY844" s="187" t="s">
        <v>153</v>
      </c>
      <c r="BK844" s="189">
        <f>SUM(BK845:BK932)</f>
        <v>0</v>
      </c>
    </row>
    <row r="845" spans="2:65" s="1" customFormat="1" ht="16.5" customHeight="1">
      <c r="B845" s="41"/>
      <c r="C845" s="192" t="s">
        <v>1163</v>
      </c>
      <c r="D845" s="192" t="s">
        <v>157</v>
      </c>
      <c r="E845" s="193" t="s">
        <v>1164</v>
      </c>
      <c r="F845" s="194" t="s">
        <v>1165</v>
      </c>
      <c r="G845" s="195" t="s">
        <v>205</v>
      </c>
      <c r="H845" s="196">
        <v>75</v>
      </c>
      <c r="I845" s="197"/>
      <c r="J845" s="198">
        <f>ROUND(I845*H845,2)</f>
        <v>0</v>
      </c>
      <c r="K845" s="194" t="s">
        <v>161</v>
      </c>
      <c r="L845" s="61"/>
      <c r="M845" s="199" t="s">
        <v>30</v>
      </c>
      <c r="N845" s="200" t="s">
        <v>45</v>
      </c>
      <c r="O845" s="42"/>
      <c r="P845" s="201">
        <f>O845*H845</f>
        <v>0</v>
      </c>
      <c r="Q845" s="201">
        <v>0</v>
      </c>
      <c r="R845" s="201">
        <f>Q845*H845</f>
        <v>0</v>
      </c>
      <c r="S845" s="201">
        <v>0</v>
      </c>
      <c r="T845" s="202">
        <f>S845*H845</f>
        <v>0</v>
      </c>
      <c r="AR845" s="24" t="s">
        <v>162</v>
      </c>
      <c r="AT845" s="24" t="s">
        <v>157</v>
      </c>
      <c r="AU845" s="24" t="s">
        <v>163</v>
      </c>
      <c r="AY845" s="24" t="s">
        <v>153</v>
      </c>
      <c r="BE845" s="203">
        <f>IF(N845="základní",J845,0)</f>
        <v>0</v>
      </c>
      <c r="BF845" s="203">
        <f>IF(N845="snížená",J845,0)</f>
        <v>0</v>
      </c>
      <c r="BG845" s="203">
        <f>IF(N845="zákl. přenesená",J845,0)</f>
        <v>0</v>
      </c>
      <c r="BH845" s="203">
        <f>IF(N845="sníž. přenesená",J845,0)</f>
        <v>0</v>
      </c>
      <c r="BI845" s="203">
        <f>IF(N845="nulová",J845,0)</f>
        <v>0</v>
      </c>
      <c r="BJ845" s="24" t="s">
        <v>82</v>
      </c>
      <c r="BK845" s="203">
        <f>ROUND(I845*H845,2)</f>
        <v>0</v>
      </c>
      <c r="BL845" s="24" t="s">
        <v>162</v>
      </c>
      <c r="BM845" s="24" t="s">
        <v>1166</v>
      </c>
    </row>
    <row r="846" spans="2:65" s="11" customFormat="1" ht="13.5">
      <c r="B846" s="204"/>
      <c r="C846" s="205"/>
      <c r="D846" s="206" t="s">
        <v>165</v>
      </c>
      <c r="E846" s="207" t="s">
        <v>30</v>
      </c>
      <c r="F846" s="208" t="s">
        <v>1024</v>
      </c>
      <c r="G846" s="205"/>
      <c r="H846" s="207" t="s">
        <v>30</v>
      </c>
      <c r="I846" s="209"/>
      <c r="J846" s="205"/>
      <c r="K846" s="205"/>
      <c r="L846" s="210"/>
      <c r="M846" s="211"/>
      <c r="N846" s="212"/>
      <c r="O846" s="212"/>
      <c r="P846" s="212"/>
      <c r="Q846" s="212"/>
      <c r="R846" s="212"/>
      <c r="S846" s="212"/>
      <c r="T846" s="213"/>
      <c r="AT846" s="214" t="s">
        <v>165</v>
      </c>
      <c r="AU846" s="214" t="s">
        <v>163</v>
      </c>
      <c r="AV846" s="11" t="s">
        <v>82</v>
      </c>
      <c r="AW846" s="11" t="s">
        <v>37</v>
      </c>
      <c r="AX846" s="11" t="s">
        <v>74</v>
      </c>
      <c r="AY846" s="214" t="s">
        <v>153</v>
      </c>
    </row>
    <row r="847" spans="2:65" s="11" customFormat="1" ht="13.5">
      <c r="B847" s="204"/>
      <c r="C847" s="205"/>
      <c r="D847" s="206" t="s">
        <v>165</v>
      </c>
      <c r="E847" s="207" t="s">
        <v>30</v>
      </c>
      <c r="F847" s="208" t="s">
        <v>1167</v>
      </c>
      <c r="G847" s="205"/>
      <c r="H847" s="207" t="s">
        <v>30</v>
      </c>
      <c r="I847" s="209"/>
      <c r="J847" s="205"/>
      <c r="K847" s="205"/>
      <c r="L847" s="210"/>
      <c r="M847" s="211"/>
      <c r="N847" s="212"/>
      <c r="O847" s="212"/>
      <c r="P847" s="212"/>
      <c r="Q847" s="212"/>
      <c r="R847" s="212"/>
      <c r="S847" s="212"/>
      <c r="T847" s="213"/>
      <c r="AT847" s="214" t="s">
        <v>165</v>
      </c>
      <c r="AU847" s="214" t="s">
        <v>163</v>
      </c>
      <c r="AV847" s="11" t="s">
        <v>82</v>
      </c>
      <c r="AW847" s="11" t="s">
        <v>37</v>
      </c>
      <c r="AX847" s="11" t="s">
        <v>74</v>
      </c>
      <c r="AY847" s="214" t="s">
        <v>153</v>
      </c>
    </row>
    <row r="848" spans="2:65" s="11" customFormat="1" ht="13.5">
      <c r="B848" s="204"/>
      <c r="C848" s="205"/>
      <c r="D848" s="206" t="s">
        <v>165</v>
      </c>
      <c r="E848" s="207" t="s">
        <v>30</v>
      </c>
      <c r="F848" s="208" t="s">
        <v>1168</v>
      </c>
      <c r="G848" s="205"/>
      <c r="H848" s="207" t="s">
        <v>30</v>
      </c>
      <c r="I848" s="209"/>
      <c r="J848" s="205"/>
      <c r="K848" s="205"/>
      <c r="L848" s="210"/>
      <c r="M848" s="211"/>
      <c r="N848" s="212"/>
      <c r="O848" s="212"/>
      <c r="P848" s="212"/>
      <c r="Q848" s="212"/>
      <c r="R848" s="212"/>
      <c r="S848" s="212"/>
      <c r="T848" s="213"/>
      <c r="AT848" s="214" t="s">
        <v>165</v>
      </c>
      <c r="AU848" s="214" t="s">
        <v>163</v>
      </c>
      <c r="AV848" s="11" t="s">
        <v>82</v>
      </c>
      <c r="AW848" s="11" t="s">
        <v>37</v>
      </c>
      <c r="AX848" s="11" t="s">
        <v>74</v>
      </c>
      <c r="AY848" s="214" t="s">
        <v>153</v>
      </c>
    </row>
    <row r="849" spans="2:65" s="12" customFormat="1" ht="13.5">
      <c r="B849" s="215"/>
      <c r="C849" s="216"/>
      <c r="D849" s="206" t="s">
        <v>165</v>
      </c>
      <c r="E849" s="217" t="s">
        <v>30</v>
      </c>
      <c r="F849" s="218" t="s">
        <v>1169</v>
      </c>
      <c r="G849" s="216"/>
      <c r="H849" s="219">
        <v>67.36</v>
      </c>
      <c r="I849" s="220"/>
      <c r="J849" s="216"/>
      <c r="K849" s="216"/>
      <c r="L849" s="221"/>
      <c r="M849" s="222"/>
      <c r="N849" s="223"/>
      <c r="O849" s="223"/>
      <c r="P849" s="223"/>
      <c r="Q849" s="223"/>
      <c r="R849" s="223"/>
      <c r="S849" s="223"/>
      <c r="T849" s="224"/>
      <c r="AT849" s="225" t="s">
        <v>165</v>
      </c>
      <c r="AU849" s="225" t="s">
        <v>163</v>
      </c>
      <c r="AV849" s="12" t="s">
        <v>84</v>
      </c>
      <c r="AW849" s="12" t="s">
        <v>37</v>
      </c>
      <c r="AX849" s="12" t="s">
        <v>74</v>
      </c>
      <c r="AY849" s="225" t="s">
        <v>153</v>
      </c>
    </row>
    <row r="850" spans="2:65" s="12" customFormat="1" ht="13.5">
      <c r="B850" s="215"/>
      <c r="C850" s="216"/>
      <c r="D850" s="206" t="s">
        <v>165</v>
      </c>
      <c r="E850" s="217" t="s">
        <v>30</v>
      </c>
      <c r="F850" s="218" t="s">
        <v>1170</v>
      </c>
      <c r="G850" s="216"/>
      <c r="H850" s="219">
        <v>7.64</v>
      </c>
      <c r="I850" s="220"/>
      <c r="J850" s="216"/>
      <c r="K850" s="216"/>
      <c r="L850" s="221"/>
      <c r="M850" s="222"/>
      <c r="N850" s="223"/>
      <c r="O850" s="223"/>
      <c r="P850" s="223"/>
      <c r="Q850" s="223"/>
      <c r="R850" s="223"/>
      <c r="S850" s="223"/>
      <c r="T850" s="224"/>
      <c r="AT850" s="225" t="s">
        <v>165</v>
      </c>
      <c r="AU850" s="225" t="s">
        <v>163</v>
      </c>
      <c r="AV850" s="12" t="s">
        <v>84</v>
      </c>
      <c r="AW850" s="12" t="s">
        <v>37</v>
      </c>
      <c r="AX850" s="12" t="s">
        <v>74</v>
      </c>
      <c r="AY850" s="225" t="s">
        <v>153</v>
      </c>
    </row>
    <row r="851" spans="2:65" s="14" customFormat="1" ht="13.5">
      <c r="B851" s="237"/>
      <c r="C851" s="238"/>
      <c r="D851" s="206" t="s">
        <v>165</v>
      </c>
      <c r="E851" s="239" t="s">
        <v>30</v>
      </c>
      <c r="F851" s="240" t="s">
        <v>210</v>
      </c>
      <c r="G851" s="238"/>
      <c r="H851" s="241">
        <v>75</v>
      </c>
      <c r="I851" s="242"/>
      <c r="J851" s="238"/>
      <c r="K851" s="238"/>
      <c r="L851" s="243"/>
      <c r="M851" s="244"/>
      <c r="N851" s="245"/>
      <c r="O851" s="245"/>
      <c r="P851" s="245"/>
      <c r="Q851" s="245"/>
      <c r="R851" s="245"/>
      <c r="S851" s="245"/>
      <c r="T851" s="246"/>
      <c r="AT851" s="247" t="s">
        <v>165</v>
      </c>
      <c r="AU851" s="247" t="s">
        <v>163</v>
      </c>
      <c r="AV851" s="14" t="s">
        <v>162</v>
      </c>
      <c r="AW851" s="14" t="s">
        <v>37</v>
      </c>
      <c r="AX851" s="14" t="s">
        <v>82</v>
      </c>
      <c r="AY851" s="247" t="s">
        <v>153</v>
      </c>
    </row>
    <row r="852" spans="2:65" s="1" customFormat="1" ht="16.5" customHeight="1">
      <c r="B852" s="41"/>
      <c r="C852" s="192" t="s">
        <v>1171</v>
      </c>
      <c r="D852" s="192" t="s">
        <v>157</v>
      </c>
      <c r="E852" s="193" t="s">
        <v>1172</v>
      </c>
      <c r="F852" s="194" t="s">
        <v>1173</v>
      </c>
      <c r="G852" s="195" t="s">
        <v>205</v>
      </c>
      <c r="H852" s="196">
        <v>75</v>
      </c>
      <c r="I852" s="197"/>
      <c r="J852" s="198">
        <f>ROUND(I852*H852,2)</f>
        <v>0</v>
      </c>
      <c r="K852" s="194" t="s">
        <v>161</v>
      </c>
      <c r="L852" s="61"/>
      <c r="M852" s="199" t="s">
        <v>30</v>
      </c>
      <c r="N852" s="200" t="s">
        <v>45</v>
      </c>
      <c r="O852" s="42"/>
      <c r="P852" s="201">
        <f>O852*H852</f>
        <v>0</v>
      </c>
      <c r="Q852" s="201">
        <v>0</v>
      </c>
      <c r="R852" s="201">
        <f>Q852*H852</f>
        <v>0</v>
      </c>
      <c r="S852" s="201">
        <v>0</v>
      </c>
      <c r="T852" s="202">
        <f>S852*H852</f>
        <v>0</v>
      </c>
      <c r="AR852" s="24" t="s">
        <v>270</v>
      </c>
      <c r="AT852" s="24" t="s">
        <v>157</v>
      </c>
      <c r="AU852" s="24" t="s">
        <v>163</v>
      </c>
      <c r="AY852" s="24" t="s">
        <v>153</v>
      </c>
      <c r="BE852" s="203">
        <f>IF(N852="základní",J852,0)</f>
        <v>0</v>
      </c>
      <c r="BF852" s="203">
        <f>IF(N852="snížená",J852,0)</f>
        <v>0</v>
      </c>
      <c r="BG852" s="203">
        <f>IF(N852="zákl. přenesená",J852,0)</f>
        <v>0</v>
      </c>
      <c r="BH852" s="203">
        <f>IF(N852="sníž. přenesená",J852,0)</f>
        <v>0</v>
      </c>
      <c r="BI852" s="203">
        <f>IF(N852="nulová",J852,0)</f>
        <v>0</v>
      </c>
      <c r="BJ852" s="24" t="s">
        <v>82</v>
      </c>
      <c r="BK852" s="203">
        <f>ROUND(I852*H852,2)</f>
        <v>0</v>
      </c>
      <c r="BL852" s="24" t="s">
        <v>270</v>
      </c>
      <c r="BM852" s="24" t="s">
        <v>1174</v>
      </c>
    </row>
    <row r="853" spans="2:65" s="11" customFormat="1" ht="13.5">
      <c r="B853" s="204"/>
      <c r="C853" s="205"/>
      <c r="D853" s="206" t="s">
        <v>165</v>
      </c>
      <c r="E853" s="207" t="s">
        <v>30</v>
      </c>
      <c r="F853" s="208" t="s">
        <v>1175</v>
      </c>
      <c r="G853" s="205"/>
      <c r="H853" s="207" t="s">
        <v>30</v>
      </c>
      <c r="I853" s="209"/>
      <c r="J853" s="205"/>
      <c r="K853" s="205"/>
      <c r="L853" s="210"/>
      <c r="M853" s="211"/>
      <c r="N853" s="212"/>
      <c r="O853" s="212"/>
      <c r="P853" s="212"/>
      <c r="Q853" s="212"/>
      <c r="R853" s="212"/>
      <c r="S853" s="212"/>
      <c r="T853" s="213"/>
      <c r="AT853" s="214" t="s">
        <v>165</v>
      </c>
      <c r="AU853" s="214" t="s">
        <v>163</v>
      </c>
      <c r="AV853" s="11" t="s">
        <v>82</v>
      </c>
      <c r="AW853" s="11" t="s">
        <v>37</v>
      </c>
      <c r="AX853" s="11" t="s">
        <v>74</v>
      </c>
      <c r="AY853" s="214" t="s">
        <v>153</v>
      </c>
    </row>
    <row r="854" spans="2:65" s="11" customFormat="1" ht="13.5">
      <c r="B854" s="204"/>
      <c r="C854" s="205"/>
      <c r="D854" s="206" t="s">
        <v>165</v>
      </c>
      <c r="E854" s="207" t="s">
        <v>30</v>
      </c>
      <c r="F854" s="208" t="s">
        <v>1176</v>
      </c>
      <c r="G854" s="205"/>
      <c r="H854" s="207" t="s">
        <v>30</v>
      </c>
      <c r="I854" s="209"/>
      <c r="J854" s="205"/>
      <c r="K854" s="205"/>
      <c r="L854" s="210"/>
      <c r="M854" s="211"/>
      <c r="N854" s="212"/>
      <c r="O854" s="212"/>
      <c r="P854" s="212"/>
      <c r="Q854" s="212"/>
      <c r="R854" s="212"/>
      <c r="S854" s="212"/>
      <c r="T854" s="213"/>
      <c r="AT854" s="214" t="s">
        <v>165</v>
      </c>
      <c r="AU854" s="214" t="s">
        <v>163</v>
      </c>
      <c r="AV854" s="11" t="s">
        <v>82</v>
      </c>
      <c r="AW854" s="11" t="s">
        <v>37</v>
      </c>
      <c r="AX854" s="11" t="s">
        <v>74</v>
      </c>
      <c r="AY854" s="214" t="s">
        <v>153</v>
      </c>
    </row>
    <row r="855" spans="2:65" s="12" customFormat="1" ht="13.5">
      <c r="B855" s="215"/>
      <c r="C855" s="216"/>
      <c r="D855" s="206" t="s">
        <v>165</v>
      </c>
      <c r="E855" s="217" t="s">
        <v>30</v>
      </c>
      <c r="F855" s="218" t="s">
        <v>1177</v>
      </c>
      <c r="G855" s="216"/>
      <c r="H855" s="219">
        <v>75</v>
      </c>
      <c r="I855" s="220"/>
      <c r="J855" s="216"/>
      <c r="K855" s="216"/>
      <c r="L855" s="221"/>
      <c r="M855" s="222"/>
      <c r="N855" s="223"/>
      <c r="O855" s="223"/>
      <c r="P855" s="223"/>
      <c r="Q855" s="223"/>
      <c r="R855" s="223"/>
      <c r="S855" s="223"/>
      <c r="T855" s="224"/>
      <c r="AT855" s="225" t="s">
        <v>165</v>
      </c>
      <c r="AU855" s="225" t="s">
        <v>163</v>
      </c>
      <c r="AV855" s="12" t="s">
        <v>84</v>
      </c>
      <c r="AW855" s="12" t="s">
        <v>37</v>
      </c>
      <c r="AX855" s="12" t="s">
        <v>82</v>
      </c>
      <c r="AY855" s="225" t="s">
        <v>153</v>
      </c>
    </row>
    <row r="856" spans="2:65" s="1" customFormat="1" ht="16.5" customHeight="1">
      <c r="B856" s="41"/>
      <c r="C856" s="192" t="s">
        <v>1178</v>
      </c>
      <c r="D856" s="192" t="s">
        <v>157</v>
      </c>
      <c r="E856" s="193" t="s">
        <v>1179</v>
      </c>
      <c r="F856" s="194" t="s">
        <v>1180</v>
      </c>
      <c r="G856" s="195" t="s">
        <v>205</v>
      </c>
      <c r="H856" s="196">
        <v>271</v>
      </c>
      <c r="I856" s="197"/>
      <c r="J856" s="198">
        <f>ROUND(I856*H856,2)</f>
        <v>0</v>
      </c>
      <c r="K856" s="194" t="s">
        <v>161</v>
      </c>
      <c r="L856" s="61"/>
      <c r="M856" s="199" t="s">
        <v>30</v>
      </c>
      <c r="N856" s="200" t="s">
        <v>45</v>
      </c>
      <c r="O856" s="42"/>
      <c r="P856" s="201">
        <f>O856*H856</f>
        <v>0</v>
      </c>
      <c r="Q856" s="201">
        <v>1E-3</v>
      </c>
      <c r="R856" s="201">
        <f>Q856*H856</f>
        <v>0.27100000000000002</v>
      </c>
      <c r="S856" s="201">
        <v>3.1E-4</v>
      </c>
      <c r="T856" s="202">
        <f>S856*H856</f>
        <v>8.4010000000000001E-2</v>
      </c>
      <c r="AR856" s="24" t="s">
        <v>270</v>
      </c>
      <c r="AT856" s="24" t="s">
        <v>157</v>
      </c>
      <c r="AU856" s="24" t="s">
        <v>163</v>
      </c>
      <c r="AY856" s="24" t="s">
        <v>153</v>
      </c>
      <c r="BE856" s="203">
        <f>IF(N856="základní",J856,0)</f>
        <v>0</v>
      </c>
      <c r="BF856" s="203">
        <f>IF(N856="snížená",J856,0)</f>
        <v>0</v>
      </c>
      <c r="BG856" s="203">
        <f>IF(N856="zákl. přenesená",J856,0)</f>
        <v>0</v>
      </c>
      <c r="BH856" s="203">
        <f>IF(N856="sníž. přenesená",J856,0)</f>
        <v>0</v>
      </c>
      <c r="BI856" s="203">
        <f>IF(N856="nulová",J856,0)</f>
        <v>0</v>
      </c>
      <c r="BJ856" s="24" t="s">
        <v>82</v>
      </c>
      <c r="BK856" s="203">
        <f>ROUND(I856*H856,2)</f>
        <v>0</v>
      </c>
      <c r="BL856" s="24" t="s">
        <v>270</v>
      </c>
      <c r="BM856" s="24" t="s">
        <v>1181</v>
      </c>
    </row>
    <row r="857" spans="2:65" s="11" customFormat="1" ht="13.5">
      <c r="B857" s="204"/>
      <c r="C857" s="205"/>
      <c r="D857" s="206" t="s">
        <v>165</v>
      </c>
      <c r="E857" s="207" t="s">
        <v>30</v>
      </c>
      <c r="F857" s="208" t="s">
        <v>1182</v>
      </c>
      <c r="G857" s="205"/>
      <c r="H857" s="207" t="s">
        <v>30</v>
      </c>
      <c r="I857" s="209"/>
      <c r="J857" s="205"/>
      <c r="K857" s="205"/>
      <c r="L857" s="210"/>
      <c r="M857" s="211"/>
      <c r="N857" s="212"/>
      <c r="O857" s="212"/>
      <c r="P857" s="212"/>
      <c r="Q857" s="212"/>
      <c r="R857" s="212"/>
      <c r="S857" s="212"/>
      <c r="T857" s="213"/>
      <c r="AT857" s="214" t="s">
        <v>165</v>
      </c>
      <c r="AU857" s="214" t="s">
        <v>163</v>
      </c>
      <c r="AV857" s="11" t="s">
        <v>82</v>
      </c>
      <c r="AW857" s="11" t="s">
        <v>37</v>
      </c>
      <c r="AX857" s="11" t="s">
        <v>74</v>
      </c>
      <c r="AY857" s="214" t="s">
        <v>153</v>
      </c>
    </row>
    <row r="858" spans="2:65" s="11" customFormat="1" ht="13.5">
      <c r="B858" s="204"/>
      <c r="C858" s="205"/>
      <c r="D858" s="206" t="s">
        <v>165</v>
      </c>
      <c r="E858" s="207" t="s">
        <v>30</v>
      </c>
      <c r="F858" s="208" t="s">
        <v>1183</v>
      </c>
      <c r="G858" s="205"/>
      <c r="H858" s="207" t="s">
        <v>30</v>
      </c>
      <c r="I858" s="209"/>
      <c r="J858" s="205"/>
      <c r="K858" s="205"/>
      <c r="L858" s="210"/>
      <c r="M858" s="211"/>
      <c r="N858" s="212"/>
      <c r="O858" s="212"/>
      <c r="P858" s="212"/>
      <c r="Q858" s="212"/>
      <c r="R858" s="212"/>
      <c r="S858" s="212"/>
      <c r="T858" s="213"/>
      <c r="AT858" s="214" t="s">
        <v>165</v>
      </c>
      <c r="AU858" s="214" t="s">
        <v>163</v>
      </c>
      <c r="AV858" s="11" t="s">
        <v>82</v>
      </c>
      <c r="AW858" s="11" t="s">
        <v>37</v>
      </c>
      <c r="AX858" s="11" t="s">
        <v>74</v>
      </c>
      <c r="AY858" s="214" t="s">
        <v>153</v>
      </c>
    </row>
    <row r="859" spans="2:65" s="11" customFormat="1" ht="13.5">
      <c r="B859" s="204"/>
      <c r="C859" s="205"/>
      <c r="D859" s="206" t="s">
        <v>165</v>
      </c>
      <c r="E859" s="207" t="s">
        <v>30</v>
      </c>
      <c r="F859" s="208" t="s">
        <v>1184</v>
      </c>
      <c r="G859" s="205"/>
      <c r="H859" s="207" t="s">
        <v>30</v>
      </c>
      <c r="I859" s="209"/>
      <c r="J859" s="205"/>
      <c r="K859" s="205"/>
      <c r="L859" s="210"/>
      <c r="M859" s="211"/>
      <c r="N859" s="212"/>
      <c r="O859" s="212"/>
      <c r="P859" s="212"/>
      <c r="Q859" s="212"/>
      <c r="R859" s="212"/>
      <c r="S859" s="212"/>
      <c r="T859" s="213"/>
      <c r="AT859" s="214" t="s">
        <v>165</v>
      </c>
      <c r="AU859" s="214" t="s">
        <v>163</v>
      </c>
      <c r="AV859" s="11" t="s">
        <v>82</v>
      </c>
      <c r="AW859" s="11" t="s">
        <v>37</v>
      </c>
      <c r="AX859" s="11" t="s">
        <v>74</v>
      </c>
      <c r="AY859" s="214" t="s">
        <v>153</v>
      </c>
    </row>
    <row r="860" spans="2:65" s="12" customFormat="1" ht="13.5">
      <c r="B860" s="215"/>
      <c r="C860" s="216"/>
      <c r="D860" s="206" t="s">
        <v>165</v>
      </c>
      <c r="E860" s="217" t="s">
        <v>30</v>
      </c>
      <c r="F860" s="218" t="s">
        <v>1185</v>
      </c>
      <c r="G860" s="216"/>
      <c r="H860" s="219">
        <v>24.3</v>
      </c>
      <c r="I860" s="220"/>
      <c r="J860" s="216"/>
      <c r="K860" s="216"/>
      <c r="L860" s="221"/>
      <c r="M860" s="222"/>
      <c r="N860" s="223"/>
      <c r="O860" s="223"/>
      <c r="P860" s="223"/>
      <c r="Q860" s="223"/>
      <c r="R860" s="223"/>
      <c r="S860" s="223"/>
      <c r="T860" s="224"/>
      <c r="AT860" s="225" t="s">
        <v>165</v>
      </c>
      <c r="AU860" s="225" t="s">
        <v>163</v>
      </c>
      <c r="AV860" s="12" t="s">
        <v>84</v>
      </c>
      <c r="AW860" s="12" t="s">
        <v>37</v>
      </c>
      <c r="AX860" s="12" t="s">
        <v>74</v>
      </c>
      <c r="AY860" s="225" t="s">
        <v>153</v>
      </c>
    </row>
    <row r="861" spans="2:65" s="12" customFormat="1" ht="13.5">
      <c r="B861" s="215"/>
      <c r="C861" s="216"/>
      <c r="D861" s="206" t="s">
        <v>165</v>
      </c>
      <c r="E861" s="217" t="s">
        <v>30</v>
      </c>
      <c r="F861" s="218" t="s">
        <v>1186</v>
      </c>
      <c r="G861" s="216"/>
      <c r="H861" s="219">
        <v>2.7</v>
      </c>
      <c r="I861" s="220"/>
      <c r="J861" s="216"/>
      <c r="K861" s="216"/>
      <c r="L861" s="221"/>
      <c r="M861" s="222"/>
      <c r="N861" s="223"/>
      <c r="O861" s="223"/>
      <c r="P861" s="223"/>
      <c r="Q861" s="223"/>
      <c r="R861" s="223"/>
      <c r="S861" s="223"/>
      <c r="T861" s="224"/>
      <c r="AT861" s="225" t="s">
        <v>165</v>
      </c>
      <c r="AU861" s="225" t="s">
        <v>163</v>
      </c>
      <c r="AV861" s="12" t="s">
        <v>84</v>
      </c>
      <c r="AW861" s="12" t="s">
        <v>37</v>
      </c>
      <c r="AX861" s="12" t="s">
        <v>74</v>
      </c>
      <c r="AY861" s="225" t="s">
        <v>153</v>
      </c>
    </row>
    <row r="862" spans="2:65" s="13" customFormat="1" ht="13.5">
      <c r="B862" s="226"/>
      <c r="C862" s="227"/>
      <c r="D862" s="206" t="s">
        <v>165</v>
      </c>
      <c r="E862" s="228" t="s">
        <v>30</v>
      </c>
      <c r="F862" s="229" t="s">
        <v>1187</v>
      </c>
      <c r="G862" s="227"/>
      <c r="H862" s="230">
        <v>27</v>
      </c>
      <c r="I862" s="231"/>
      <c r="J862" s="227"/>
      <c r="K862" s="227"/>
      <c r="L862" s="232"/>
      <c r="M862" s="233"/>
      <c r="N862" s="234"/>
      <c r="O862" s="234"/>
      <c r="P862" s="234"/>
      <c r="Q862" s="234"/>
      <c r="R862" s="234"/>
      <c r="S862" s="234"/>
      <c r="T862" s="235"/>
      <c r="AT862" s="236" t="s">
        <v>165</v>
      </c>
      <c r="AU862" s="236" t="s">
        <v>163</v>
      </c>
      <c r="AV862" s="13" t="s">
        <v>163</v>
      </c>
      <c r="AW862" s="13" t="s">
        <v>37</v>
      </c>
      <c r="AX862" s="13" t="s">
        <v>74</v>
      </c>
      <c r="AY862" s="236" t="s">
        <v>153</v>
      </c>
    </row>
    <row r="863" spans="2:65" s="11" customFormat="1" ht="13.5">
      <c r="B863" s="204"/>
      <c r="C863" s="205"/>
      <c r="D863" s="206" t="s">
        <v>165</v>
      </c>
      <c r="E863" s="207" t="s">
        <v>30</v>
      </c>
      <c r="F863" s="208" t="s">
        <v>1188</v>
      </c>
      <c r="G863" s="205"/>
      <c r="H863" s="207" t="s">
        <v>30</v>
      </c>
      <c r="I863" s="209"/>
      <c r="J863" s="205"/>
      <c r="K863" s="205"/>
      <c r="L863" s="210"/>
      <c r="M863" s="211"/>
      <c r="N863" s="212"/>
      <c r="O863" s="212"/>
      <c r="P863" s="212"/>
      <c r="Q863" s="212"/>
      <c r="R863" s="212"/>
      <c r="S863" s="212"/>
      <c r="T863" s="213"/>
      <c r="AT863" s="214" t="s">
        <v>165</v>
      </c>
      <c r="AU863" s="214" t="s">
        <v>163</v>
      </c>
      <c r="AV863" s="11" t="s">
        <v>82</v>
      </c>
      <c r="AW863" s="11" t="s">
        <v>37</v>
      </c>
      <c r="AX863" s="11" t="s">
        <v>74</v>
      </c>
      <c r="AY863" s="214" t="s">
        <v>153</v>
      </c>
    </row>
    <row r="864" spans="2:65" s="11" customFormat="1" ht="13.5">
      <c r="B864" s="204"/>
      <c r="C864" s="205"/>
      <c r="D864" s="206" t="s">
        <v>165</v>
      </c>
      <c r="E864" s="207" t="s">
        <v>30</v>
      </c>
      <c r="F864" s="208" t="s">
        <v>1189</v>
      </c>
      <c r="G864" s="205"/>
      <c r="H864" s="207" t="s">
        <v>30</v>
      </c>
      <c r="I864" s="209"/>
      <c r="J864" s="205"/>
      <c r="K864" s="205"/>
      <c r="L864" s="210"/>
      <c r="M864" s="211"/>
      <c r="N864" s="212"/>
      <c r="O864" s="212"/>
      <c r="P864" s="212"/>
      <c r="Q864" s="212"/>
      <c r="R864" s="212"/>
      <c r="S864" s="212"/>
      <c r="T864" s="213"/>
      <c r="AT864" s="214" t="s">
        <v>165</v>
      </c>
      <c r="AU864" s="214" t="s">
        <v>163</v>
      </c>
      <c r="AV864" s="11" t="s">
        <v>82</v>
      </c>
      <c r="AW864" s="11" t="s">
        <v>37</v>
      </c>
      <c r="AX864" s="11" t="s">
        <v>74</v>
      </c>
      <c r="AY864" s="214" t="s">
        <v>153</v>
      </c>
    </row>
    <row r="865" spans="2:65" s="11" customFormat="1" ht="13.5">
      <c r="B865" s="204"/>
      <c r="C865" s="205"/>
      <c r="D865" s="206" t="s">
        <v>165</v>
      </c>
      <c r="E865" s="207" t="s">
        <v>30</v>
      </c>
      <c r="F865" s="208" t="s">
        <v>1190</v>
      </c>
      <c r="G865" s="205"/>
      <c r="H865" s="207" t="s">
        <v>30</v>
      </c>
      <c r="I865" s="209"/>
      <c r="J865" s="205"/>
      <c r="K865" s="205"/>
      <c r="L865" s="210"/>
      <c r="M865" s="211"/>
      <c r="N865" s="212"/>
      <c r="O865" s="212"/>
      <c r="P865" s="212"/>
      <c r="Q865" s="212"/>
      <c r="R865" s="212"/>
      <c r="S865" s="212"/>
      <c r="T865" s="213"/>
      <c r="AT865" s="214" t="s">
        <v>165</v>
      </c>
      <c r="AU865" s="214" t="s">
        <v>163</v>
      </c>
      <c r="AV865" s="11" t="s">
        <v>82</v>
      </c>
      <c r="AW865" s="11" t="s">
        <v>37</v>
      </c>
      <c r="AX865" s="11" t="s">
        <v>74</v>
      </c>
      <c r="AY865" s="214" t="s">
        <v>153</v>
      </c>
    </row>
    <row r="866" spans="2:65" s="12" customFormat="1" ht="13.5">
      <c r="B866" s="215"/>
      <c r="C866" s="216"/>
      <c r="D866" s="206" t="s">
        <v>165</v>
      </c>
      <c r="E866" s="217" t="s">
        <v>30</v>
      </c>
      <c r="F866" s="218" t="s">
        <v>1191</v>
      </c>
      <c r="G866" s="216"/>
      <c r="H866" s="219">
        <v>34.46</v>
      </c>
      <c r="I866" s="220"/>
      <c r="J866" s="216"/>
      <c r="K866" s="216"/>
      <c r="L866" s="221"/>
      <c r="M866" s="222"/>
      <c r="N866" s="223"/>
      <c r="O866" s="223"/>
      <c r="P866" s="223"/>
      <c r="Q866" s="223"/>
      <c r="R866" s="223"/>
      <c r="S866" s="223"/>
      <c r="T866" s="224"/>
      <c r="AT866" s="225" t="s">
        <v>165</v>
      </c>
      <c r="AU866" s="225" t="s">
        <v>163</v>
      </c>
      <c r="AV866" s="12" t="s">
        <v>84</v>
      </c>
      <c r="AW866" s="12" t="s">
        <v>37</v>
      </c>
      <c r="AX866" s="12" t="s">
        <v>74</v>
      </c>
      <c r="AY866" s="225" t="s">
        <v>153</v>
      </c>
    </row>
    <row r="867" spans="2:65" s="12" customFormat="1" ht="13.5">
      <c r="B867" s="215"/>
      <c r="C867" s="216"/>
      <c r="D867" s="206" t="s">
        <v>165</v>
      </c>
      <c r="E867" s="217" t="s">
        <v>30</v>
      </c>
      <c r="F867" s="218" t="s">
        <v>1192</v>
      </c>
      <c r="G867" s="216"/>
      <c r="H867" s="219">
        <v>60.8</v>
      </c>
      <c r="I867" s="220"/>
      <c r="J867" s="216"/>
      <c r="K867" s="216"/>
      <c r="L867" s="221"/>
      <c r="M867" s="222"/>
      <c r="N867" s="223"/>
      <c r="O867" s="223"/>
      <c r="P867" s="223"/>
      <c r="Q867" s="223"/>
      <c r="R867" s="223"/>
      <c r="S867" s="223"/>
      <c r="T867" s="224"/>
      <c r="AT867" s="225" t="s">
        <v>165</v>
      </c>
      <c r="AU867" s="225" t="s">
        <v>163</v>
      </c>
      <c r="AV867" s="12" t="s">
        <v>84</v>
      </c>
      <c r="AW867" s="12" t="s">
        <v>37</v>
      </c>
      <c r="AX867" s="12" t="s">
        <v>74</v>
      </c>
      <c r="AY867" s="225" t="s">
        <v>153</v>
      </c>
    </row>
    <row r="868" spans="2:65" s="12" customFormat="1" ht="13.5">
      <c r="B868" s="215"/>
      <c r="C868" s="216"/>
      <c r="D868" s="206" t="s">
        <v>165</v>
      </c>
      <c r="E868" s="217" t="s">
        <v>30</v>
      </c>
      <c r="F868" s="218" t="s">
        <v>1193</v>
      </c>
      <c r="G868" s="216"/>
      <c r="H868" s="219">
        <v>8.1</v>
      </c>
      <c r="I868" s="220"/>
      <c r="J868" s="216"/>
      <c r="K868" s="216"/>
      <c r="L868" s="221"/>
      <c r="M868" s="222"/>
      <c r="N868" s="223"/>
      <c r="O868" s="223"/>
      <c r="P868" s="223"/>
      <c r="Q868" s="223"/>
      <c r="R868" s="223"/>
      <c r="S868" s="223"/>
      <c r="T868" s="224"/>
      <c r="AT868" s="225" t="s">
        <v>165</v>
      </c>
      <c r="AU868" s="225" t="s">
        <v>163</v>
      </c>
      <c r="AV868" s="12" t="s">
        <v>84</v>
      </c>
      <c r="AW868" s="12" t="s">
        <v>37</v>
      </c>
      <c r="AX868" s="12" t="s">
        <v>74</v>
      </c>
      <c r="AY868" s="225" t="s">
        <v>153</v>
      </c>
    </row>
    <row r="869" spans="2:65" s="12" customFormat="1" ht="13.5">
      <c r="B869" s="215"/>
      <c r="C869" s="216"/>
      <c r="D869" s="206" t="s">
        <v>165</v>
      </c>
      <c r="E869" s="217" t="s">
        <v>30</v>
      </c>
      <c r="F869" s="218" t="s">
        <v>1193</v>
      </c>
      <c r="G869" s="216"/>
      <c r="H869" s="219">
        <v>8.1</v>
      </c>
      <c r="I869" s="220"/>
      <c r="J869" s="216"/>
      <c r="K869" s="216"/>
      <c r="L869" s="221"/>
      <c r="M869" s="222"/>
      <c r="N869" s="223"/>
      <c r="O869" s="223"/>
      <c r="P869" s="223"/>
      <c r="Q869" s="223"/>
      <c r="R869" s="223"/>
      <c r="S869" s="223"/>
      <c r="T869" s="224"/>
      <c r="AT869" s="225" t="s">
        <v>165</v>
      </c>
      <c r="AU869" s="225" t="s">
        <v>163</v>
      </c>
      <c r="AV869" s="12" t="s">
        <v>84</v>
      </c>
      <c r="AW869" s="12" t="s">
        <v>37</v>
      </c>
      <c r="AX869" s="12" t="s">
        <v>74</v>
      </c>
      <c r="AY869" s="225" t="s">
        <v>153</v>
      </c>
    </row>
    <row r="870" spans="2:65" s="12" customFormat="1" ht="13.5">
      <c r="B870" s="215"/>
      <c r="C870" s="216"/>
      <c r="D870" s="206" t="s">
        <v>165</v>
      </c>
      <c r="E870" s="217" t="s">
        <v>30</v>
      </c>
      <c r="F870" s="218" t="s">
        <v>1194</v>
      </c>
      <c r="G870" s="216"/>
      <c r="H870" s="219">
        <v>24.15</v>
      </c>
      <c r="I870" s="220"/>
      <c r="J870" s="216"/>
      <c r="K870" s="216"/>
      <c r="L870" s="221"/>
      <c r="M870" s="222"/>
      <c r="N870" s="223"/>
      <c r="O870" s="223"/>
      <c r="P870" s="223"/>
      <c r="Q870" s="223"/>
      <c r="R870" s="223"/>
      <c r="S870" s="223"/>
      <c r="T870" s="224"/>
      <c r="AT870" s="225" t="s">
        <v>165</v>
      </c>
      <c r="AU870" s="225" t="s">
        <v>163</v>
      </c>
      <c r="AV870" s="12" t="s">
        <v>84</v>
      </c>
      <c r="AW870" s="12" t="s">
        <v>37</v>
      </c>
      <c r="AX870" s="12" t="s">
        <v>74</v>
      </c>
      <c r="AY870" s="225" t="s">
        <v>153</v>
      </c>
    </row>
    <row r="871" spans="2:65" s="12" customFormat="1" ht="13.5">
      <c r="B871" s="215"/>
      <c r="C871" s="216"/>
      <c r="D871" s="206" t="s">
        <v>165</v>
      </c>
      <c r="E871" s="217" t="s">
        <v>30</v>
      </c>
      <c r="F871" s="218" t="s">
        <v>1195</v>
      </c>
      <c r="G871" s="216"/>
      <c r="H871" s="219">
        <v>14.91</v>
      </c>
      <c r="I871" s="220"/>
      <c r="J871" s="216"/>
      <c r="K871" s="216"/>
      <c r="L871" s="221"/>
      <c r="M871" s="222"/>
      <c r="N871" s="223"/>
      <c r="O871" s="223"/>
      <c r="P871" s="223"/>
      <c r="Q871" s="223"/>
      <c r="R871" s="223"/>
      <c r="S871" s="223"/>
      <c r="T871" s="224"/>
      <c r="AT871" s="225" t="s">
        <v>165</v>
      </c>
      <c r="AU871" s="225" t="s">
        <v>163</v>
      </c>
      <c r="AV871" s="12" t="s">
        <v>84</v>
      </c>
      <c r="AW871" s="12" t="s">
        <v>37</v>
      </c>
      <c r="AX871" s="12" t="s">
        <v>74</v>
      </c>
      <c r="AY871" s="225" t="s">
        <v>153</v>
      </c>
    </row>
    <row r="872" spans="2:65" s="12" customFormat="1" ht="13.5">
      <c r="B872" s="215"/>
      <c r="C872" s="216"/>
      <c r="D872" s="206" t="s">
        <v>165</v>
      </c>
      <c r="E872" s="217" t="s">
        <v>30</v>
      </c>
      <c r="F872" s="218" t="s">
        <v>1196</v>
      </c>
      <c r="G872" s="216"/>
      <c r="H872" s="219">
        <v>15</v>
      </c>
      <c r="I872" s="220"/>
      <c r="J872" s="216"/>
      <c r="K872" s="216"/>
      <c r="L872" s="221"/>
      <c r="M872" s="222"/>
      <c r="N872" s="223"/>
      <c r="O872" s="223"/>
      <c r="P872" s="223"/>
      <c r="Q872" s="223"/>
      <c r="R872" s="223"/>
      <c r="S872" s="223"/>
      <c r="T872" s="224"/>
      <c r="AT872" s="225" t="s">
        <v>165</v>
      </c>
      <c r="AU872" s="225" t="s">
        <v>163</v>
      </c>
      <c r="AV872" s="12" t="s">
        <v>84</v>
      </c>
      <c r="AW872" s="12" t="s">
        <v>37</v>
      </c>
      <c r="AX872" s="12" t="s">
        <v>74</v>
      </c>
      <c r="AY872" s="225" t="s">
        <v>153</v>
      </c>
    </row>
    <row r="873" spans="2:65" s="12" customFormat="1" ht="13.5">
      <c r="B873" s="215"/>
      <c r="C873" s="216"/>
      <c r="D873" s="206" t="s">
        <v>165</v>
      </c>
      <c r="E873" s="217" t="s">
        <v>30</v>
      </c>
      <c r="F873" s="218" t="s">
        <v>1197</v>
      </c>
      <c r="G873" s="216"/>
      <c r="H873" s="219">
        <v>11.88</v>
      </c>
      <c r="I873" s="220"/>
      <c r="J873" s="216"/>
      <c r="K873" s="216"/>
      <c r="L873" s="221"/>
      <c r="M873" s="222"/>
      <c r="N873" s="223"/>
      <c r="O873" s="223"/>
      <c r="P873" s="223"/>
      <c r="Q873" s="223"/>
      <c r="R873" s="223"/>
      <c r="S873" s="223"/>
      <c r="T873" s="224"/>
      <c r="AT873" s="225" t="s">
        <v>165</v>
      </c>
      <c r="AU873" s="225" t="s">
        <v>163</v>
      </c>
      <c r="AV873" s="12" t="s">
        <v>84</v>
      </c>
      <c r="AW873" s="12" t="s">
        <v>37</v>
      </c>
      <c r="AX873" s="12" t="s">
        <v>74</v>
      </c>
      <c r="AY873" s="225" t="s">
        <v>153</v>
      </c>
    </row>
    <row r="874" spans="2:65" s="12" customFormat="1" ht="13.5">
      <c r="B874" s="215"/>
      <c r="C874" s="216"/>
      <c r="D874" s="206" t="s">
        <v>165</v>
      </c>
      <c r="E874" s="217" t="s">
        <v>30</v>
      </c>
      <c r="F874" s="218" t="s">
        <v>1198</v>
      </c>
      <c r="G874" s="216"/>
      <c r="H874" s="219">
        <v>34.200000000000003</v>
      </c>
      <c r="I874" s="220"/>
      <c r="J874" s="216"/>
      <c r="K874" s="216"/>
      <c r="L874" s="221"/>
      <c r="M874" s="222"/>
      <c r="N874" s="223"/>
      <c r="O874" s="223"/>
      <c r="P874" s="223"/>
      <c r="Q874" s="223"/>
      <c r="R874" s="223"/>
      <c r="S874" s="223"/>
      <c r="T874" s="224"/>
      <c r="AT874" s="225" t="s">
        <v>165</v>
      </c>
      <c r="AU874" s="225" t="s">
        <v>163</v>
      </c>
      <c r="AV874" s="12" t="s">
        <v>84</v>
      </c>
      <c r="AW874" s="12" t="s">
        <v>37</v>
      </c>
      <c r="AX874" s="12" t="s">
        <v>74</v>
      </c>
      <c r="AY874" s="225" t="s">
        <v>153</v>
      </c>
    </row>
    <row r="875" spans="2:65" s="12" customFormat="1" ht="13.5">
      <c r="B875" s="215"/>
      <c r="C875" s="216"/>
      <c r="D875" s="206" t="s">
        <v>165</v>
      </c>
      <c r="E875" s="217" t="s">
        <v>30</v>
      </c>
      <c r="F875" s="218" t="s">
        <v>1199</v>
      </c>
      <c r="G875" s="216"/>
      <c r="H875" s="219">
        <v>9.4499999999999993</v>
      </c>
      <c r="I875" s="220"/>
      <c r="J875" s="216"/>
      <c r="K875" s="216"/>
      <c r="L875" s="221"/>
      <c r="M875" s="222"/>
      <c r="N875" s="223"/>
      <c r="O875" s="223"/>
      <c r="P875" s="223"/>
      <c r="Q875" s="223"/>
      <c r="R875" s="223"/>
      <c r="S875" s="223"/>
      <c r="T875" s="224"/>
      <c r="AT875" s="225" t="s">
        <v>165</v>
      </c>
      <c r="AU875" s="225" t="s">
        <v>163</v>
      </c>
      <c r="AV875" s="12" t="s">
        <v>84</v>
      </c>
      <c r="AW875" s="12" t="s">
        <v>37</v>
      </c>
      <c r="AX875" s="12" t="s">
        <v>74</v>
      </c>
      <c r="AY875" s="225" t="s">
        <v>153</v>
      </c>
    </row>
    <row r="876" spans="2:65" s="12" customFormat="1" ht="13.5">
      <c r="B876" s="215"/>
      <c r="C876" s="216"/>
      <c r="D876" s="206" t="s">
        <v>165</v>
      </c>
      <c r="E876" s="217" t="s">
        <v>30</v>
      </c>
      <c r="F876" s="218" t="s">
        <v>1200</v>
      </c>
      <c r="G876" s="216"/>
      <c r="H876" s="219">
        <v>22.95</v>
      </c>
      <c r="I876" s="220"/>
      <c r="J876" s="216"/>
      <c r="K876" s="216"/>
      <c r="L876" s="221"/>
      <c r="M876" s="222"/>
      <c r="N876" s="223"/>
      <c r="O876" s="223"/>
      <c r="P876" s="223"/>
      <c r="Q876" s="223"/>
      <c r="R876" s="223"/>
      <c r="S876" s="223"/>
      <c r="T876" s="224"/>
      <c r="AT876" s="225" t="s">
        <v>165</v>
      </c>
      <c r="AU876" s="225" t="s">
        <v>163</v>
      </c>
      <c r="AV876" s="12" t="s">
        <v>84</v>
      </c>
      <c r="AW876" s="12" t="s">
        <v>37</v>
      </c>
      <c r="AX876" s="12" t="s">
        <v>74</v>
      </c>
      <c r="AY876" s="225" t="s">
        <v>153</v>
      </c>
    </row>
    <row r="877" spans="2:65" s="13" customFormat="1" ht="13.5">
      <c r="B877" s="226"/>
      <c r="C877" s="227"/>
      <c r="D877" s="206" t="s">
        <v>165</v>
      </c>
      <c r="E877" s="228" t="s">
        <v>30</v>
      </c>
      <c r="F877" s="229" t="s">
        <v>1201</v>
      </c>
      <c r="G877" s="227"/>
      <c r="H877" s="230">
        <v>244</v>
      </c>
      <c r="I877" s="231"/>
      <c r="J877" s="227"/>
      <c r="K877" s="227"/>
      <c r="L877" s="232"/>
      <c r="M877" s="233"/>
      <c r="N877" s="234"/>
      <c r="O877" s="234"/>
      <c r="P877" s="234"/>
      <c r="Q877" s="234"/>
      <c r="R877" s="234"/>
      <c r="S877" s="234"/>
      <c r="T877" s="235"/>
      <c r="AT877" s="236" t="s">
        <v>165</v>
      </c>
      <c r="AU877" s="236" t="s">
        <v>163</v>
      </c>
      <c r="AV877" s="13" t="s">
        <v>163</v>
      </c>
      <c r="AW877" s="13" t="s">
        <v>37</v>
      </c>
      <c r="AX877" s="13" t="s">
        <v>74</v>
      </c>
      <c r="AY877" s="236" t="s">
        <v>153</v>
      </c>
    </row>
    <row r="878" spans="2:65" s="14" customFormat="1" ht="13.5">
      <c r="B878" s="237"/>
      <c r="C878" s="238"/>
      <c r="D878" s="206" t="s">
        <v>165</v>
      </c>
      <c r="E878" s="239" t="s">
        <v>30</v>
      </c>
      <c r="F878" s="240" t="s">
        <v>210</v>
      </c>
      <c r="G878" s="238"/>
      <c r="H878" s="241">
        <v>271</v>
      </c>
      <c r="I878" s="242"/>
      <c r="J878" s="238"/>
      <c r="K878" s="238"/>
      <c r="L878" s="243"/>
      <c r="M878" s="244"/>
      <c r="N878" s="245"/>
      <c r="O878" s="245"/>
      <c r="P878" s="245"/>
      <c r="Q878" s="245"/>
      <c r="R878" s="245"/>
      <c r="S878" s="245"/>
      <c r="T878" s="246"/>
      <c r="AT878" s="247" t="s">
        <v>165</v>
      </c>
      <c r="AU878" s="247" t="s">
        <v>163</v>
      </c>
      <c r="AV878" s="14" t="s">
        <v>162</v>
      </c>
      <c r="AW878" s="14" t="s">
        <v>37</v>
      </c>
      <c r="AX878" s="14" t="s">
        <v>82</v>
      </c>
      <c r="AY878" s="247" t="s">
        <v>153</v>
      </c>
    </row>
    <row r="879" spans="2:65" s="1" customFormat="1" ht="16.5" customHeight="1">
      <c r="B879" s="41"/>
      <c r="C879" s="192" t="s">
        <v>1202</v>
      </c>
      <c r="D879" s="192" t="s">
        <v>157</v>
      </c>
      <c r="E879" s="193" t="s">
        <v>1203</v>
      </c>
      <c r="F879" s="194" t="s">
        <v>1204</v>
      </c>
      <c r="G879" s="195" t="s">
        <v>205</v>
      </c>
      <c r="H879" s="196">
        <v>298</v>
      </c>
      <c r="I879" s="197"/>
      <c r="J879" s="198">
        <f>ROUND(I879*H879,2)</f>
        <v>0</v>
      </c>
      <c r="K879" s="194" t="s">
        <v>161</v>
      </c>
      <c r="L879" s="61"/>
      <c r="M879" s="199" t="s">
        <v>30</v>
      </c>
      <c r="N879" s="200" t="s">
        <v>45</v>
      </c>
      <c r="O879" s="42"/>
      <c r="P879" s="201">
        <f>O879*H879</f>
        <v>0</v>
      </c>
      <c r="Q879" s="201">
        <v>3.0000000000000001E-5</v>
      </c>
      <c r="R879" s="201">
        <f>Q879*H879</f>
        <v>8.94E-3</v>
      </c>
      <c r="S879" s="201">
        <v>0</v>
      </c>
      <c r="T879" s="202">
        <f>S879*H879</f>
        <v>0</v>
      </c>
      <c r="AR879" s="24" t="s">
        <v>270</v>
      </c>
      <c r="AT879" s="24" t="s">
        <v>157</v>
      </c>
      <c r="AU879" s="24" t="s">
        <v>163</v>
      </c>
      <c r="AY879" s="24" t="s">
        <v>153</v>
      </c>
      <c r="BE879" s="203">
        <f>IF(N879="základní",J879,0)</f>
        <v>0</v>
      </c>
      <c r="BF879" s="203">
        <f>IF(N879="snížená",J879,0)</f>
        <v>0</v>
      </c>
      <c r="BG879" s="203">
        <f>IF(N879="zákl. přenesená",J879,0)</f>
        <v>0</v>
      </c>
      <c r="BH879" s="203">
        <f>IF(N879="sníž. přenesená",J879,0)</f>
        <v>0</v>
      </c>
      <c r="BI879" s="203">
        <f>IF(N879="nulová",J879,0)</f>
        <v>0</v>
      </c>
      <c r="BJ879" s="24" t="s">
        <v>82</v>
      </c>
      <c r="BK879" s="203">
        <f>ROUND(I879*H879,2)</f>
        <v>0</v>
      </c>
      <c r="BL879" s="24" t="s">
        <v>270</v>
      </c>
      <c r="BM879" s="24" t="s">
        <v>1205</v>
      </c>
    </row>
    <row r="880" spans="2:65" s="11" customFormat="1" ht="13.5">
      <c r="B880" s="204"/>
      <c r="C880" s="205"/>
      <c r="D880" s="206" t="s">
        <v>165</v>
      </c>
      <c r="E880" s="207" t="s">
        <v>30</v>
      </c>
      <c r="F880" s="208" t="s">
        <v>1206</v>
      </c>
      <c r="G880" s="205"/>
      <c r="H880" s="207" t="s">
        <v>30</v>
      </c>
      <c r="I880" s="209"/>
      <c r="J880" s="205"/>
      <c r="K880" s="205"/>
      <c r="L880" s="210"/>
      <c r="M880" s="211"/>
      <c r="N880" s="212"/>
      <c r="O880" s="212"/>
      <c r="P880" s="212"/>
      <c r="Q880" s="212"/>
      <c r="R880" s="212"/>
      <c r="S880" s="212"/>
      <c r="T880" s="213"/>
      <c r="AT880" s="214" t="s">
        <v>165</v>
      </c>
      <c r="AU880" s="214" t="s">
        <v>163</v>
      </c>
      <c r="AV880" s="11" t="s">
        <v>82</v>
      </c>
      <c r="AW880" s="11" t="s">
        <v>37</v>
      </c>
      <c r="AX880" s="11" t="s">
        <v>74</v>
      </c>
      <c r="AY880" s="214" t="s">
        <v>153</v>
      </c>
    </row>
    <row r="881" spans="2:65" s="12" customFormat="1" ht="13.5">
      <c r="B881" s="215"/>
      <c r="C881" s="216"/>
      <c r="D881" s="206" t="s">
        <v>165</v>
      </c>
      <c r="E881" s="217" t="s">
        <v>30</v>
      </c>
      <c r="F881" s="218" t="s">
        <v>1207</v>
      </c>
      <c r="G881" s="216"/>
      <c r="H881" s="219">
        <v>271</v>
      </c>
      <c r="I881" s="220"/>
      <c r="J881" s="216"/>
      <c r="K881" s="216"/>
      <c r="L881" s="221"/>
      <c r="M881" s="222"/>
      <c r="N881" s="223"/>
      <c r="O881" s="223"/>
      <c r="P881" s="223"/>
      <c r="Q881" s="223"/>
      <c r="R881" s="223"/>
      <c r="S881" s="223"/>
      <c r="T881" s="224"/>
      <c r="AT881" s="225" t="s">
        <v>165</v>
      </c>
      <c r="AU881" s="225" t="s">
        <v>163</v>
      </c>
      <c r="AV881" s="12" t="s">
        <v>84</v>
      </c>
      <c r="AW881" s="12" t="s">
        <v>37</v>
      </c>
      <c r="AX881" s="12" t="s">
        <v>74</v>
      </c>
      <c r="AY881" s="225" t="s">
        <v>153</v>
      </c>
    </row>
    <row r="882" spans="2:65" s="11" customFormat="1" ht="13.5">
      <c r="B882" s="204"/>
      <c r="C882" s="205"/>
      <c r="D882" s="206" t="s">
        <v>165</v>
      </c>
      <c r="E882" s="207" t="s">
        <v>30</v>
      </c>
      <c r="F882" s="208" t="s">
        <v>1208</v>
      </c>
      <c r="G882" s="205"/>
      <c r="H882" s="207" t="s">
        <v>30</v>
      </c>
      <c r="I882" s="209"/>
      <c r="J882" s="205"/>
      <c r="K882" s="205"/>
      <c r="L882" s="210"/>
      <c r="M882" s="211"/>
      <c r="N882" s="212"/>
      <c r="O882" s="212"/>
      <c r="P882" s="212"/>
      <c r="Q882" s="212"/>
      <c r="R882" s="212"/>
      <c r="S882" s="212"/>
      <c r="T882" s="213"/>
      <c r="AT882" s="214" t="s">
        <v>165</v>
      </c>
      <c r="AU882" s="214" t="s">
        <v>163</v>
      </c>
      <c r="AV882" s="11" t="s">
        <v>82</v>
      </c>
      <c r="AW882" s="11" t="s">
        <v>37</v>
      </c>
      <c r="AX882" s="11" t="s">
        <v>74</v>
      </c>
      <c r="AY882" s="214" t="s">
        <v>153</v>
      </c>
    </row>
    <row r="883" spans="2:65" s="12" customFormat="1" ht="13.5">
      <c r="B883" s="215"/>
      <c r="C883" s="216"/>
      <c r="D883" s="206" t="s">
        <v>165</v>
      </c>
      <c r="E883" s="217" t="s">
        <v>30</v>
      </c>
      <c r="F883" s="218" t="s">
        <v>533</v>
      </c>
      <c r="G883" s="216"/>
      <c r="H883" s="219">
        <v>27</v>
      </c>
      <c r="I883" s="220"/>
      <c r="J883" s="216"/>
      <c r="K883" s="216"/>
      <c r="L883" s="221"/>
      <c r="M883" s="222"/>
      <c r="N883" s="223"/>
      <c r="O883" s="223"/>
      <c r="P883" s="223"/>
      <c r="Q883" s="223"/>
      <c r="R883" s="223"/>
      <c r="S883" s="223"/>
      <c r="T883" s="224"/>
      <c r="AT883" s="225" t="s">
        <v>165</v>
      </c>
      <c r="AU883" s="225" t="s">
        <v>163</v>
      </c>
      <c r="AV883" s="12" t="s">
        <v>84</v>
      </c>
      <c r="AW883" s="12" t="s">
        <v>37</v>
      </c>
      <c r="AX883" s="12" t="s">
        <v>74</v>
      </c>
      <c r="AY883" s="225" t="s">
        <v>153</v>
      </c>
    </row>
    <row r="884" spans="2:65" s="14" customFormat="1" ht="13.5">
      <c r="B884" s="237"/>
      <c r="C884" s="238"/>
      <c r="D884" s="206" t="s">
        <v>165</v>
      </c>
      <c r="E884" s="239" t="s">
        <v>30</v>
      </c>
      <c r="F884" s="240" t="s">
        <v>210</v>
      </c>
      <c r="G884" s="238"/>
      <c r="H884" s="241">
        <v>298</v>
      </c>
      <c r="I884" s="242"/>
      <c r="J884" s="238"/>
      <c r="K884" s="238"/>
      <c r="L884" s="243"/>
      <c r="M884" s="244"/>
      <c r="N884" s="245"/>
      <c r="O884" s="245"/>
      <c r="P884" s="245"/>
      <c r="Q884" s="245"/>
      <c r="R884" s="245"/>
      <c r="S884" s="245"/>
      <c r="T884" s="246"/>
      <c r="AT884" s="247" t="s">
        <v>165</v>
      </c>
      <c r="AU884" s="247" t="s">
        <v>163</v>
      </c>
      <c r="AV884" s="14" t="s">
        <v>162</v>
      </c>
      <c r="AW884" s="14" t="s">
        <v>37</v>
      </c>
      <c r="AX884" s="14" t="s">
        <v>82</v>
      </c>
      <c r="AY884" s="247" t="s">
        <v>153</v>
      </c>
    </row>
    <row r="885" spans="2:65" s="1" customFormat="1" ht="16.5" customHeight="1">
      <c r="B885" s="41"/>
      <c r="C885" s="192" t="s">
        <v>1209</v>
      </c>
      <c r="D885" s="192" t="s">
        <v>157</v>
      </c>
      <c r="E885" s="193" t="s">
        <v>1210</v>
      </c>
      <c r="F885" s="194" t="s">
        <v>1211</v>
      </c>
      <c r="G885" s="195" t="s">
        <v>205</v>
      </c>
      <c r="H885" s="196">
        <v>402</v>
      </c>
      <c r="I885" s="197"/>
      <c r="J885" s="198">
        <f>ROUND(I885*H885,2)</f>
        <v>0</v>
      </c>
      <c r="K885" s="194" t="s">
        <v>161</v>
      </c>
      <c r="L885" s="61"/>
      <c r="M885" s="199" t="s">
        <v>30</v>
      </c>
      <c r="N885" s="200" t="s">
        <v>45</v>
      </c>
      <c r="O885" s="42"/>
      <c r="P885" s="201">
        <f>O885*H885</f>
        <v>0</v>
      </c>
      <c r="Q885" s="201">
        <v>2.0000000000000001E-4</v>
      </c>
      <c r="R885" s="201">
        <f>Q885*H885</f>
        <v>8.0399999999999999E-2</v>
      </c>
      <c r="S885" s="201">
        <v>0</v>
      </c>
      <c r="T885" s="202">
        <f>S885*H885</f>
        <v>0</v>
      </c>
      <c r="AR885" s="24" t="s">
        <v>270</v>
      </c>
      <c r="AT885" s="24" t="s">
        <v>157</v>
      </c>
      <c r="AU885" s="24" t="s">
        <v>163</v>
      </c>
      <c r="AY885" s="24" t="s">
        <v>153</v>
      </c>
      <c r="BE885" s="203">
        <f>IF(N885="základní",J885,0)</f>
        <v>0</v>
      </c>
      <c r="BF885" s="203">
        <f>IF(N885="snížená",J885,0)</f>
        <v>0</v>
      </c>
      <c r="BG885" s="203">
        <f>IF(N885="zákl. přenesená",J885,0)</f>
        <v>0</v>
      </c>
      <c r="BH885" s="203">
        <f>IF(N885="sníž. přenesená",J885,0)</f>
        <v>0</v>
      </c>
      <c r="BI885" s="203">
        <f>IF(N885="nulová",J885,0)</f>
        <v>0</v>
      </c>
      <c r="BJ885" s="24" t="s">
        <v>82</v>
      </c>
      <c r="BK885" s="203">
        <f>ROUND(I885*H885,2)</f>
        <v>0</v>
      </c>
      <c r="BL885" s="24" t="s">
        <v>270</v>
      </c>
      <c r="BM885" s="24" t="s">
        <v>1212</v>
      </c>
    </row>
    <row r="886" spans="2:65" s="11" customFormat="1" ht="13.5">
      <c r="B886" s="204"/>
      <c r="C886" s="205"/>
      <c r="D886" s="206" t="s">
        <v>165</v>
      </c>
      <c r="E886" s="207" t="s">
        <v>30</v>
      </c>
      <c r="F886" s="208" t="s">
        <v>1206</v>
      </c>
      <c r="G886" s="205"/>
      <c r="H886" s="207" t="s">
        <v>30</v>
      </c>
      <c r="I886" s="209"/>
      <c r="J886" s="205"/>
      <c r="K886" s="205"/>
      <c r="L886" s="210"/>
      <c r="M886" s="211"/>
      <c r="N886" s="212"/>
      <c r="O886" s="212"/>
      <c r="P886" s="212"/>
      <c r="Q886" s="212"/>
      <c r="R886" s="212"/>
      <c r="S886" s="212"/>
      <c r="T886" s="213"/>
      <c r="AT886" s="214" t="s">
        <v>165</v>
      </c>
      <c r="AU886" s="214" t="s">
        <v>163</v>
      </c>
      <c r="AV886" s="11" t="s">
        <v>82</v>
      </c>
      <c r="AW886" s="11" t="s">
        <v>37</v>
      </c>
      <c r="AX886" s="11" t="s">
        <v>74</v>
      </c>
      <c r="AY886" s="214" t="s">
        <v>153</v>
      </c>
    </row>
    <row r="887" spans="2:65" s="12" customFormat="1" ht="13.5">
      <c r="B887" s="215"/>
      <c r="C887" s="216"/>
      <c r="D887" s="206" t="s">
        <v>165</v>
      </c>
      <c r="E887" s="217" t="s">
        <v>30</v>
      </c>
      <c r="F887" s="218" t="s">
        <v>1207</v>
      </c>
      <c r="G887" s="216"/>
      <c r="H887" s="219">
        <v>271</v>
      </c>
      <c r="I887" s="220"/>
      <c r="J887" s="216"/>
      <c r="K887" s="216"/>
      <c r="L887" s="221"/>
      <c r="M887" s="222"/>
      <c r="N887" s="223"/>
      <c r="O887" s="223"/>
      <c r="P887" s="223"/>
      <c r="Q887" s="223"/>
      <c r="R887" s="223"/>
      <c r="S887" s="223"/>
      <c r="T887" s="224"/>
      <c r="AT887" s="225" t="s">
        <v>165</v>
      </c>
      <c r="AU887" s="225" t="s">
        <v>163</v>
      </c>
      <c r="AV887" s="12" t="s">
        <v>84</v>
      </c>
      <c r="AW887" s="12" t="s">
        <v>37</v>
      </c>
      <c r="AX887" s="12" t="s">
        <v>74</v>
      </c>
      <c r="AY887" s="225" t="s">
        <v>153</v>
      </c>
    </row>
    <row r="888" spans="2:65" s="11" customFormat="1" ht="13.5">
      <c r="B888" s="204"/>
      <c r="C888" s="205"/>
      <c r="D888" s="206" t="s">
        <v>165</v>
      </c>
      <c r="E888" s="207" t="s">
        <v>30</v>
      </c>
      <c r="F888" s="208" t="s">
        <v>1208</v>
      </c>
      <c r="G888" s="205"/>
      <c r="H888" s="207" t="s">
        <v>30</v>
      </c>
      <c r="I888" s="209"/>
      <c r="J888" s="205"/>
      <c r="K888" s="205"/>
      <c r="L888" s="210"/>
      <c r="M888" s="211"/>
      <c r="N888" s="212"/>
      <c r="O888" s="212"/>
      <c r="P888" s="212"/>
      <c r="Q888" s="212"/>
      <c r="R888" s="212"/>
      <c r="S888" s="212"/>
      <c r="T888" s="213"/>
      <c r="AT888" s="214" t="s">
        <v>165</v>
      </c>
      <c r="AU888" s="214" t="s">
        <v>163</v>
      </c>
      <c r="AV888" s="11" t="s">
        <v>82</v>
      </c>
      <c r="AW888" s="11" t="s">
        <v>37</v>
      </c>
      <c r="AX888" s="11" t="s">
        <v>74</v>
      </c>
      <c r="AY888" s="214" t="s">
        <v>153</v>
      </c>
    </row>
    <row r="889" spans="2:65" s="12" customFormat="1" ht="13.5">
      <c r="B889" s="215"/>
      <c r="C889" s="216"/>
      <c r="D889" s="206" t="s">
        <v>165</v>
      </c>
      <c r="E889" s="217" t="s">
        <v>30</v>
      </c>
      <c r="F889" s="218" t="s">
        <v>533</v>
      </c>
      <c r="G889" s="216"/>
      <c r="H889" s="219">
        <v>27</v>
      </c>
      <c r="I889" s="220"/>
      <c r="J889" s="216"/>
      <c r="K889" s="216"/>
      <c r="L889" s="221"/>
      <c r="M889" s="222"/>
      <c r="N889" s="223"/>
      <c r="O889" s="223"/>
      <c r="P889" s="223"/>
      <c r="Q889" s="223"/>
      <c r="R889" s="223"/>
      <c r="S889" s="223"/>
      <c r="T889" s="224"/>
      <c r="AT889" s="225" t="s">
        <v>165</v>
      </c>
      <c r="AU889" s="225" t="s">
        <v>163</v>
      </c>
      <c r="AV889" s="12" t="s">
        <v>84</v>
      </c>
      <c r="AW889" s="12" t="s">
        <v>37</v>
      </c>
      <c r="AX889" s="12" t="s">
        <v>74</v>
      </c>
      <c r="AY889" s="225" t="s">
        <v>153</v>
      </c>
    </row>
    <row r="890" spans="2:65" s="11" customFormat="1" ht="13.5">
      <c r="B890" s="204"/>
      <c r="C890" s="205"/>
      <c r="D890" s="206" t="s">
        <v>165</v>
      </c>
      <c r="E890" s="207" t="s">
        <v>30</v>
      </c>
      <c r="F890" s="208" t="s">
        <v>1176</v>
      </c>
      <c r="G890" s="205"/>
      <c r="H890" s="207" t="s">
        <v>30</v>
      </c>
      <c r="I890" s="209"/>
      <c r="J890" s="205"/>
      <c r="K890" s="205"/>
      <c r="L890" s="210"/>
      <c r="M890" s="211"/>
      <c r="N890" s="212"/>
      <c r="O890" s="212"/>
      <c r="P890" s="212"/>
      <c r="Q890" s="212"/>
      <c r="R890" s="212"/>
      <c r="S890" s="212"/>
      <c r="T890" s="213"/>
      <c r="AT890" s="214" t="s">
        <v>165</v>
      </c>
      <c r="AU890" s="214" t="s">
        <v>163</v>
      </c>
      <c r="AV890" s="11" t="s">
        <v>82</v>
      </c>
      <c r="AW890" s="11" t="s">
        <v>37</v>
      </c>
      <c r="AX890" s="11" t="s">
        <v>74</v>
      </c>
      <c r="AY890" s="214" t="s">
        <v>153</v>
      </c>
    </row>
    <row r="891" spans="2:65" s="12" customFormat="1" ht="13.5">
      <c r="B891" s="215"/>
      <c r="C891" s="216"/>
      <c r="D891" s="206" t="s">
        <v>165</v>
      </c>
      <c r="E891" s="217" t="s">
        <v>30</v>
      </c>
      <c r="F891" s="218" t="s">
        <v>1177</v>
      </c>
      <c r="G891" s="216"/>
      <c r="H891" s="219">
        <v>75</v>
      </c>
      <c r="I891" s="220"/>
      <c r="J891" s="216"/>
      <c r="K891" s="216"/>
      <c r="L891" s="221"/>
      <c r="M891" s="222"/>
      <c r="N891" s="223"/>
      <c r="O891" s="223"/>
      <c r="P891" s="223"/>
      <c r="Q891" s="223"/>
      <c r="R891" s="223"/>
      <c r="S891" s="223"/>
      <c r="T891" s="224"/>
      <c r="AT891" s="225" t="s">
        <v>165</v>
      </c>
      <c r="AU891" s="225" t="s">
        <v>163</v>
      </c>
      <c r="AV891" s="12" t="s">
        <v>84</v>
      </c>
      <c r="AW891" s="12" t="s">
        <v>37</v>
      </c>
      <c r="AX891" s="12" t="s">
        <v>74</v>
      </c>
      <c r="AY891" s="225" t="s">
        <v>153</v>
      </c>
    </row>
    <row r="892" spans="2:65" s="11" customFormat="1" ht="13.5">
      <c r="B892" s="204"/>
      <c r="C892" s="205"/>
      <c r="D892" s="206" t="s">
        <v>165</v>
      </c>
      <c r="E892" s="207" t="s">
        <v>30</v>
      </c>
      <c r="F892" s="208" t="s">
        <v>946</v>
      </c>
      <c r="G892" s="205"/>
      <c r="H892" s="207" t="s">
        <v>30</v>
      </c>
      <c r="I892" s="209"/>
      <c r="J892" s="205"/>
      <c r="K892" s="205"/>
      <c r="L892" s="210"/>
      <c r="M892" s="211"/>
      <c r="N892" s="212"/>
      <c r="O892" s="212"/>
      <c r="P892" s="212"/>
      <c r="Q892" s="212"/>
      <c r="R892" s="212"/>
      <c r="S892" s="212"/>
      <c r="T892" s="213"/>
      <c r="AT892" s="214" t="s">
        <v>165</v>
      </c>
      <c r="AU892" s="214" t="s">
        <v>163</v>
      </c>
      <c r="AV892" s="11" t="s">
        <v>82</v>
      </c>
      <c r="AW892" s="11" t="s">
        <v>37</v>
      </c>
      <c r="AX892" s="11" t="s">
        <v>74</v>
      </c>
      <c r="AY892" s="214" t="s">
        <v>153</v>
      </c>
    </row>
    <row r="893" spans="2:65" s="12" customFormat="1" ht="13.5">
      <c r="B893" s="215"/>
      <c r="C893" s="216"/>
      <c r="D893" s="206" t="s">
        <v>165</v>
      </c>
      <c r="E893" s="217" t="s">
        <v>30</v>
      </c>
      <c r="F893" s="218" t="s">
        <v>1213</v>
      </c>
      <c r="G893" s="216"/>
      <c r="H893" s="219">
        <v>17</v>
      </c>
      <c r="I893" s="220"/>
      <c r="J893" s="216"/>
      <c r="K893" s="216"/>
      <c r="L893" s="221"/>
      <c r="M893" s="222"/>
      <c r="N893" s="223"/>
      <c r="O893" s="223"/>
      <c r="P893" s="223"/>
      <c r="Q893" s="223"/>
      <c r="R893" s="223"/>
      <c r="S893" s="223"/>
      <c r="T893" s="224"/>
      <c r="AT893" s="225" t="s">
        <v>165</v>
      </c>
      <c r="AU893" s="225" t="s">
        <v>163</v>
      </c>
      <c r="AV893" s="12" t="s">
        <v>84</v>
      </c>
      <c r="AW893" s="12" t="s">
        <v>37</v>
      </c>
      <c r="AX893" s="12" t="s">
        <v>74</v>
      </c>
      <c r="AY893" s="225" t="s">
        <v>153</v>
      </c>
    </row>
    <row r="894" spans="2:65" s="11" customFormat="1" ht="13.5">
      <c r="B894" s="204"/>
      <c r="C894" s="205"/>
      <c r="D894" s="206" t="s">
        <v>165</v>
      </c>
      <c r="E894" s="207" t="s">
        <v>30</v>
      </c>
      <c r="F894" s="208" t="s">
        <v>1214</v>
      </c>
      <c r="G894" s="205"/>
      <c r="H894" s="207" t="s">
        <v>30</v>
      </c>
      <c r="I894" s="209"/>
      <c r="J894" s="205"/>
      <c r="K894" s="205"/>
      <c r="L894" s="210"/>
      <c r="M894" s="211"/>
      <c r="N894" s="212"/>
      <c r="O894" s="212"/>
      <c r="P894" s="212"/>
      <c r="Q894" s="212"/>
      <c r="R894" s="212"/>
      <c r="S894" s="212"/>
      <c r="T894" s="213"/>
      <c r="AT894" s="214" t="s">
        <v>165</v>
      </c>
      <c r="AU894" s="214" t="s">
        <v>163</v>
      </c>
      <c r="AV894" s="11" t="s">
        <v>82</v>
      </c>
      <c r="AW894" s="11" t="s">
        <v>37</v>
      </c>
      <c r="AX894" s="11" t="s">
        <v>74</v>
      </c>
      <c r="AY894" s="214" t="s">
        <v>153</v>
      </c>
    </row>
    <row r="895" spans="2:65" s="12" customFormat="1" ht="13.5">
      <c r="B895" s="215"/>
      <c r="C895" s="216"/>
      <c r="D895" s="206" t="s">
        <v>165</v>
      </c>
      <c r="E895" s="217" t="s">
        <v>30</v>
      </c>
      <c r="F895" s="218" t="s">
        <v>476</v>
      </c>
      <c r="G895" s="216"/>
      <c r="H895" s="219">
        <v>12</v>
      </c>
      <c r="I895" s="220"/>
      <c r="J895" s="216"/>
      <c r="K895" s="216"/>
      <c r="L895" s="221"/>
      <c r="M895" s="222"/>
      <c r="N895" s="223"/>
      <c r="O895" s="223"/>
      <c r="P895" s="223"/>
      <c r="Q895" s="223"/>
      <c r="R895" s="223"/>
      <c r="S895" s="223"/>
      <c r="T895" s="224"/>
      <c r="AT895" s="225" t="s">
        <v>165</v>
      </c>
      <c r="AU895" s="225" t="s">
        <v>163</v>
      </c>
      <c r="AV895" s="12" t="s">
        <v>84</v>
      </c>
      <c r="AW895" s="12" t="s">
        <v>37</v>
      </c>
      <c r="AX895" s="12" t="s">
        <v>74</v>
      </c>
      <c r="AY895" s="225" t="s">
        <v>153</v>
      </c>
    </row>
    <row r="896" spans="2:65" s="14" customFormat="1" ht="13.5">
      <c r="B896" s="237"/>
      <c r="C896" s="238"/>
      <c r="D896" s="206" t="s">
        <v>165</v>
      </c>
      <c r="E896" s="239" t="s">
        <v>30</v>
      </c>
      <c r="F896" s="240" t="s">
        <v>210</v>
      </c>
      <c r="G896" s="238"/>
      <c r="H896" s="241">
        <v>402</v>
      </c>
      <c r="I896" s="242"/>
      <c r="J896" s="238"/>
      <c r="K896" s="238"/>
      <c r="L896" s="243"/>
      <c r="M896" s="244"/>
      <c r="N896" s="245"/>
      <c r="O896" s="245"/>
      <c r="P896" s="245"/>
      <c r="Q896" s="245"/>
      <c r="R896" s="245"/>
      <c r="S896" s="245"/>
      <c r="T896" s="246"/>
      <c r="AT896" s="247" t="s">
        <v>165</v>
      </c>
      <c r="AU896" s="247" t="s">
        <v>163</v>
      </c>
      <c r="AV896" s="14" t="s">
        <v>162</v>
      </c>
      <c r="AW896" s="14" t="s">
        <v>37</v>
      </c>
      <c r="AX896" s="14" t="s">
        <v>82</v>
      </c>
      <c r="AY896" s="247" t="s">
        <v>153</v>
      </c>
    </row>
    <row r="897" spans="2:65" s="1" customFormat="1" ht="25.5" customHeight="1">
      <c r="B897" s="41"/>
      <c r="C897" s="192" t="s">
        <v>1215</v>
      </c>
      <c r="D897" s="192" t="s">
        <v>157</v>
      </c>
      <c r="E897" s="193" t="s">
        <v>1216</v>
      </c>
      <c r="F897" s="194" t="s">
        <v>1217</v>
      </c>
      <c r="G897" s="195" t="s">
        <v>205</v>
      </c>
      <c r="H897" s="196">
        <v>373</v>
      </c>
      <c r="I897" s="197"/>
      <c r="J897" s="198">
        <f>ROUND(I897*H897,2)</f>
        <v>0</v>
      </c>
      <c r="K897" s="194" t="s">
        <v>30</v>
      </c>
      <c r="L897" s="61"/>
      <c r="M897" s="199" t="s">
        <v>30</v>
      </c>
      <c r="N897" s="200" t="s">
        <v>45</v>
      </c>
      <c r="O897" s="42"/>
      <c r="P897" s="201">
        <f>O897*H897</f>
        <v>0</v>
      </c>
      <c r="Q897" s="201">
        <v>3.1800000000000001E-3</v>
      </c>
      <c r="R897" s="201">
        <f>Q897*H897</f>
        <v>1.18614</v>
      </c>
      <c r="S897" s="201">
        <v>0</v>
      </c>
      <c r="T897" s="202">
        <f>S897*H897</f>
        <v>0</v>
      </c>
      <c r="AR897" s="24" t="s">
        <v>270</v>
      </c>
      <c r="AT897" s="24" t="s">
        <v>157</v>
      </c>
      <c r="AU897" s="24" t="s">
        <v>163</v>
      </c>
      <c r="AY897" s="24" t="s">
        <v>153</v>
      </c>
      <c r="BE897" s="203">
        <f>IF(N897="základní",J897,0)</f>
        <v>0</v>
      </c>
      <c r="BF897" s="203">
        <f>IF(N897="snížená",J897,0)</f>
        <v>0</v>
      </c>
      <c r="BG897" s="203">
        <f>IF(N897="zákl. přenesená",J897,0)</f>
        <v>0</v>
      </c>
      <c r="BH897" s="203">
        <f>IF(N897="sníž. přenesená",J897,0)</f>
        <v>0</v>
      </c>
      <c r="BI897" s="203">
        <f>IF(N897="nulová",J897,0)</f>
        <v>0</v>
      </c>
      <c r="BJ897" s="24" t="s">
        <v>82</v>
      </c>
      <c r="BK897" s="203">
        <f>ROUND(I897*H897,2)</f>
        <v>0</v>
      </c>
      <c r="BL897" s="24" t="s">
        <v>270</v>
      </c>
      <c r="BM897" s="24" t="s">
        <v>1218</v>
      </c>
    </row>
    <row r="898" spans="2:65" s="11" customFormat="1" ht="13.5">
      <c r="B898" s="204"/>
      <c r="C898" s="205"/>
      <c r="D898" s="206" t="s">
        <v>165</v>
      </c>
      <c r="E898" s="207" t="s">
        <v>30</v>
      </c>
      <c r="F898" s="208" t="s">
        <v>1206</v>
      </c>
      <c r="G898" s="205"/>
      <c r="H898" s="207" t="s">
        <v>30</v>
      </c>
      <c r="I898" s="209"/>
      <c r="J898" s="205"/>
      <c r="K898" s="205"/>
      <c r="L898" s="210"/>
      <c r="M898" s="211"/>
      <c r="N898" s="212"/>
      <c r="O898" s="212"/>
      <c r="P898" s="212"/>
      <c r="Q898" s="212"/>
      <c r="R898" s="212"/>
      <c r="S898" s="212"/>
      <c r="T898" s="213"/>
      <c r="AT898" s="214" t="s">
        <v>165</v>
      </c>
      <c r="AU898" s="214" t="s">
        <v>163</v>
      </c>
      <c r="AV898" s="11" t="s">
        <v>82</v>
      </c>
      <c r="AW898" s="11" t="s">
        <v>37</v>
      </c>
      <c r="AX898" s="11" t="s">
        <v>74</v>
      </c>
      <c r="AY898" s="214" t="s">
        <v>153</v>
      </c>
    </row>
    <row r="899" spans="2:65" s="12" customFormat="1" ht="13.5">
      <c r="B899" s="215"/>
      <c r="C899" s="216"/>
      <c r="D899" s="206" t="s">
        <v>165</v>
      </c>
      <c r="E899" s="217" t="s">
        <v>30</v>
      </c>
      <c r="F899" s="218" t="s">
        <v>1207</v>
      </c>
      <c r="G899" s="216"/>
      <c r="H899" s="219">
        <v>271</v>
      </c>
      <c r="I899" s="220"/>
      <c r="J899" s="216"/>
      <c r="K899" s="216"/>
      <c r="L899" s="221"/>
      <c r="M899" s="222"/>
      <c r="N899" s="223"/>
      <c r="O899" s="223"/>
      <c r="P899" s="223"/>
      <c r="Q899" s="223"/>
      <c r="R899" s="223"/>
      <c r="S899" s="223"/>
      <c r="T899" s="224"/>
      <c r="AT899" s="225" t="s">
        <v>165</v>
      </c>
      <c r="AU899" s="225" t="s">
        <v>163</v>
      </c>
      <c r="AV899" s="12" t="s">
        <v>84</v>
      </c>
      <c r="AW899" s="12" t="s">
        <v>37</v>
      </c>
      <c r="AX899" s="12" t="s">
        <v>74</v>
      </c>
      <c r="AY899" s="225" t="s">
        <v>153</v>
      </c>
    </row>
    <row r="900" spans="2:65" s="11" customFormat="1" ht="13.5">
      <c r="B900" s="204"/>
      <c r="C900" s="205"/>
      <c r="D900" s="206" t="s">
        <v>165</v>
      </c>
      <c r="E900" s="207" t="s">
        <v>30</v>
      </c>
      <c r="F900" s="208" t="s">
        <v>1208</v>
      </c>
      <c r="G900" s="205"/>
      <c r="H900" s="207" t="s">
        <v>30</v>
      </c>
      <c r="I900" s="209"/>
      <c r="J900" s="205"/>
      <c r="K900" s="205"/>
      <c r="L900" s="210"/>
      <c r="M900" s="211"/>
      <c r="N900" s="212"/>
      <c r="O900" s="212"/>
      <c r="P900" s="212"/>
      <c r="Q900" s="212"/>
      <c r="R900" s="212"/>
      <c r="S900" s="212"/>
      <c r="T900" s="213"/>
      <c r="AT900" s="214" t="s">
        <v>165</v>
      </c>
      <c r="AU900" s="214" t="s">
        <v>163</v>
      </c>
      <c r="AV900" s="11" t="s">
        <v>82</v>
      </c>
      <c r="AW900" s="11" t="s">
        <v>37</v>
      </c>
      <c r="AX900" s="11" t="s">
        <v>74</v>
      </c>
      <c r="AY900" s="214" t="s">
        <v>153</v>
      </c>
    </row>
    <row r="901" spans="2:65" s="12" customFormat="1" ht="13.5">
      <c r="B901" s="215"/>
      <c r="C901" s="216"/>
      <c r="D901" s="206" t="s">
        <v>165</v>
      </c>
      <c r="E901" s="217" t="s">
        <v>30</v>
      </c>
      <c r="F901" s="218" t="s">
        <v>533</v>
      </c>
      <c r="G901" s="216"/>
      <c r="H901" s="219">
        <v>27</v>
      </c>
      <c r="I901" s="220"/>
      <c r="J901" s="216"/>
      <c r="K901" s="216"/>
      <c r="L901" s="221"/>
      <c r="M901" s="222"/>
      <c r="N901" s="223"/>
      <c r="O901" s="223"/>
      <c r="P901" s="223"/>
      <c r="Q901" s="223"/>
      <c r="R901" s="223"/>
      <c r="S901" s="223"/>
      <c r="T901" s="224"/>
      <c r="AT901" s="225" t="s">
        <v>165</v>
      </c>
      <c r="AU901" s="225" t="s">
        <v>163</v>
      </c>
      <c r="AV901" s="12" t="s">
        <v>84</v>
      </c>
      <c r="AW901" s="12" t="s">
        <v>37</v>
      </c>
      <c r="AX901" s="12" t="s">
        <v>74</v>
      </c>
      <c r="AY901" s="225" t="s">
        <v>153</v>
      </c>
    </row>
    <row r="902" spans="2:65" s="11" customFormat="1" ht="13.5">
      <c r="B902" s="204"/>
      <c r="C902" s="205"/>
      <c r="D902" s="206" t="s">
        <v>165</v>
      </c>
      <c r="E902" s="207" t="s">
        <v>30</v>
      </c>
      <c r="F902" s="208" t="s">
        <v>1176</v>
      </c>
      <c r="G902" s="205"/>
      <c r="H902" s="207" t="s">
        <v>30</v>
      </c>
      <c r="I902" s="209"/>
      <c r="J902" s="205"/>
      <c r="K902" s="205"/>
      <c r="L902" s="210"/>
      <c r="M902" s="211"/>
      <c r="N902" s="212"/>
      <c r="O902" s="212"/>
      <c r="P902" s="212"/>
      <c r="Q902" s="212"/>
      <c r="R902" s="212"/>
      <c r="S902" s="212"/>
      <c r="T902" s="213"/>
      <c r="AT902" s="214" t="s">
        <v>165</v>
      </c>
      <c r="AU902" s="214" t="s">
        <v>163</v>
      </c>
      <c r="AV902" s="11" t="s">
        <v>82</v>
      </c>
      <c r="AW902" s="11" t="s">
        <v>37</v>
      </c>
      <c r="AX902" s="11" t="s">
        <v>74</v>
      </c>
      <c r="AY902" s="214" t="s">
        <v>153</v>
      </c>
    </row>
    <row r="903" spans="2:65" s="12" customFormat="1" ht="13.5">
      <c r="B903" s="215"/>
      <c r="C903" s="216"/>
      <c r="D903" s="206" t="s">
        <v>165</v>
      </c>
      <c r="E903" s="217" t="s">
        <v>30</v>
      </c>
      <c r="F903" s="218" t="s">
        <v>1177</v>
      </c>
      <c r="G903" s="216"/>
      <c r="H903" s="219">
        <v>75</v>
      </c>
      <c r="I903" s="220"/>
      <c r="J903" s="216"/>
      <c r="K903" s="216"/>
      <c r="L903" s="221"/>
      <c r="M903" s="222"/>
      <c r="N903" s="223"/>
      <c r="O903" s="223"/>
      <c r="P903" s="223"/>
      <c r="Q903" s="223"/>
      <c r="R903" s="223"/>
      <c r="S903" s="223"/>
      <c r="T903" s="224"/>
      <c r="AT903" s="225" t="s">
        <v>165</v>
      </c>
      <c r="AU903" s="225" t="s">
        <v>163</v>
      </c>
      <c r="AV903" s="12" t="s">
        <v>84</v>
      </c>
      <c r="AW903" s="12" t="s">
        <v>37</v>
      </c>
      <c r="AX903" s="12" t="s">
        <v>74</v>
      </c>
      <c r="AY903" s="225" t="s">
        <v>153</v>
      </c>
    </row>
    <row r="904" spans="2:65" s="14" customFormat="1" ht="13.5">
      <c r="B904" s="237"/>
      <c r="C904" s="238"/>
      <c r="D904" s="206" t="s">
        <v>165</v>
      </c>
      <c r="E904" s="239" t="s">
        <v>30</v>
      </c>
      <c r="F904" s="240" t="s">
        <v>210</v>
      </c>
      <c r="G904" s="238"/>
      <c r="H904" s="241">
        <v>373</v>
      </c>
      <c r="I904" s="242"/>
      <c r="J904" s="238"/>
      <c r="K904" s="238"/>
      <c r="L904" s="243"/>
      <c r="M904" s="244"/>
      <c r="N904" s="245"/>
      <c r="O904" s="245"/>
      <c r="P904" s="245"/>
      <c r="Q904" s="245"/>
      <c r="R904" s="245"/>
      <c r="S904" s="245"/>
      <c r="T904" s="246"/>
      <c r="AT904" s="247" t="s">
        <v>165</v>
      </c>
      <c r="AU904" s="247" t="s">
        <v>163</v>
      </c>
      <c r="AV904" s="14" t="s">
        <v>162</v>
      </c>
      <c r="AW904" s="14" t="s">
        <v>37</v>
      </c>
      <c r="AX904" s="14" t="s">
        <v>82</v>
      </c>
      <c r="AY904" s="247" t="s">
        <v>153</v>
      </c>
    </row>
    <row r="905" spans="2:65" s="1" customFormat="1" ht="25.5" customHeight="1">
      <c r="B905" s="41"/>
      <c r="C905" s="192" t="s">
        <v>1219</v>
      </c>
      <c r="D905" s="192" t="s">
        <v>157</v>
      </c>
      <c r="E905" s="193" t="s">
        <v>1220</v>
      </c>
      <c r="F905" s="194" t="s">
        <v>1221</v>
      </c>
      <c r="G905" s="195" t="s">
        <v>205</v>
      </c>
      <c r="H905" s="196">
        <v>310</v>
      </c>
      <c r="I905" s="197"/>
      <c r="J905" s="198">
        <f>ROUND(I905*H905,2)</f>
        <v>0</v>
      </c>
      <c r="K905" s="194" t="s">
        <v>161</v>
      </c>
      <c r="L905" s="61"/>
      <c r="M905" s="199" t="s">
        <v>30</v>
      </c>
      <c r="N905" s="200" t="s">
        <v>45</v>
      </c>
      <c r="O905" s="42"/>
      <c r="P905" s="201">
        <f>O905*H905</f>
        <v>0</v>
      </c>
      <c r="Q905" s="201">
        <v>2.9E-4</v>
      </c>
      <c r="R905" s="201">
        <f>Q905*H905</f>
        <v>8.9899999999999994E-2</v>
      </c>
      <c r="S905" s="201">
        <v>0</v>
      </c>
      <c r="T905" s="202">
        <f>S905*H905</f>
        <v>0</v>
      </c>
      <c r="AR905" s="24" t="s">
        <v>270</v>
      </c>
      <c r="AT905" s="24" t="s">
        <v>157</v>
      </c>
      <c r="AU905" s="24" t="s">
        <v>163</v>
      </c>
      <c r="AY905" s="24" t="s">
        <v>153</v>
      </c>
      <c r="BE905" s="203">
        <f>IF(N905="základní",J905,0)</f>
        <v>0</v>
      </c>
      <c r="BF905" s="203">
        <f>IF(N905="snížená",J905,0)</f>
        <v>0</v>
      </c>
      <c r="BG905" s="203">
        <f>IF(N905="zákl. přenesená",J905,0)</f>
        <v>0</v>
      </c>
      <c r="BH905" s="203">
        <f>IF(N905="sníž. přenesená",J905,0)</f>
        <v>0</v>
      </c>
      <c r="BI905" s="203">
        <f>IF(N905="nulová",J905,0)</f>
        <v>0</v>
      </c>
      <c r="BJ905" s="24" t="s">
        <v>82</v>
      </c>
      <c r="BK905" s="203">
        <f>ROUND(I905*H905,2)</f>
        <v>0</v>
      </c>
      <c r="BL905" s="24" t="s">
        <v>270</v>
      </c>
      <c r="BM905" s="24" t="s">
        <v>1222</v>
      </c>
    </row>
    <row r="906" spans="2:65" s="11" customFormat="1" ht="13.5">
      <c r="B906" s="204"/>
      <c r="C906" s="205"/>
      <c r="D906" s="206" t="s">
        <v>165</v>
      </c>
      <c r="E906" s="207" t="s">
        <v>30</v>
      </c>
      <c r="F906" s="208" t="s">
        <v>1223</v>
      </c>
      <c r="G906" s="205"/>
      <c r="H906" s="207" t="s">
        <v>30</v>
      </c>
      <c r="I906" s="209"/>
      <c r="J906" s="205"/>
      <c r="K906" s="205"/>
      <c r="L906" s="210"/>
      <c r="M906" s="211"/>
      <c r="N906" s="212"/>
      <c r="O906" s="212"/>
      <c r="P906" s="212"/>
      <c r="Q906" s="212"/>
      <c r="R906" s="212"/>
      <c r="S906" s="212"/>
      <c r="T906" s="213"/>
      <c r="AT906" s="214" t="s">
        <v>165</v>
      </c>
      <c r="AU906" s="214" t="s">
        <v>163</v>
      </c>
      <c r="AV906" s="11" t="s">
        <v>82</v>
      </c>
      <c r="AW906" s="11" t="s">
        <v>37</v>
      </c>
      <c r="AX906" s="11" t="s">
        <v>74</v>
      </c>
      <c r="AY906" s="214" t="s">
        <v>153</v>
      </c>
    </row>
    <row r="907" spans="2:65" s="11" customFormat="1" ht="13.5">
      <c r="B907" s="204"/>
      <c r="C907" s="205"/>
      <c r="D907" s="206" t="s">
        <v>165</v>
      </c>
      <c r="E907" s="207" t="s">
        <v>30</v>
      </c>
      <c r="F907" s="208" t="s">
        <v>1206</v>
      </c>
      <c r="G907" s="205"/>
      <c r="H907" s="207" t="s">
        <v>30</v>
      </c>
      <c r="I907" s="209"/>
      <c r="J907" s="205"/>
      <c r="K907" s="205"/>
      <c r="L907" s="210"/>
      <c r="M907" s="211"/>
      <c r="N907" s="212"/>
      <c r="O907" s="212"/>
      <c r="P907" s="212"/>
      <c r="Q907" s="212"/>
      <c r="R907" s="212"/>
      <c r="S907" s="212"/>
      <c r="T907" s="213"/>
      <c r="AT907" s="214" t="s">
        <v>165</v>
      </c>
      <c r="AU907" s="214" t="s">
        <v>163</v>
      </c>
      <c r="AV907" s="11" t="s">
        <v>82</v>
      </c>
      <c r="AW907" s="11" t="s">
        <v>37</v>
      </c>
      <c r="AX907" s="11" t="s">
        <v>74</v>
      </c>
      <c r="AY907" s="214" t="s">
        <v>153</v>
      </c>
    </row>
    <row r="908" spans="2:65" s="12" customFormat="1" ht="13.5">
      <c r="B908" s="215"/>
      <c r="C908" s="216"/>
      <c r="D908" s="206" t="s">
        <v>165</v>
      </c>
      <c r="E908" s="217" t="s">
        <v>30</v>
      </c>
      <c r="F908" s="218" t="s">
        <v>1207</v>
      </c>
      <c r="G908" s="216"/>
      <c r="H908" s="219">
        <v>271</v>
      </c>
      <c r="I908" s="220"/>
      <c r="J908" s="216"/>
      <c r="K908" s="216"/>
      <c r="L908" s="221"/>
      <c r="M908" s="222"/>
      <c r="N908" s="223"/>
      <c r="O908" s="223"/>
      <c r="P908" s="223"/>
      <c r="Q908" s="223"/>
      <c r="R908" s="223"/>
      <c r="S908" s="223"/>
      <c r="T908" s="224"/>
      <c r="AT908" s="225" t="s">
        <v>165</v>
      </c>
      <c r="AU908" s="225" t="s">
        <v>163</v>
      </c>
      <c r="AV908" s="12" t="s">
        <v>84</v>
      </c>
      <c r="AW908" s="12" t="s">
        <v>37</v>
      </c>
      <c r="AX908" s="12" t="s">
        <v>74</v>
      </c>
      <c r="AY908" s="225" t="s">
        <v>153</v>
      </c>
    </row>
    <row r="909" spans="2:65" s="11" customFormat="1" ht="13.5">
      <c r="B909" s="204"/>
      <c r="C909" s="205"/>
      <c r="D909" s="206" t="s">
        <v>165</v>
      </c>
      <c r="E909" s="207" t="s">
        <v>30</v>
      </c>
      <c r="F909" s="208" t="s">
        <v>1208</v>
      </c>
      <c r="G909" s="205"/>
      <c r="H909" s="207" t="s">
        <v>30</v>
      </c>
      <c r="I909" s="209"/>
      <c r="J909" s="205"/>
      <c r="K909" s="205"/>
      <c r="L909" s="210"/>
      <c r="M909" s="211"/>
      <c r="N909" s="212"/>
      <c r="O909" s="212"/>
      <c r="P909" s="212"/>
      <c r="Q909" s="212"/>
      <c r="R909" s="212"/>
      <c r="S909" s="212"/>
      <c r="T909" s="213"/>
      <c r="AT909" s="214" t="s">
        <v>165</v>
      </c>
      <c r="AU909" s="214" t="s">
        <v>163</v>
      </c>
      <c r="AV909" s="11" t="s">
        <v>82</v>
      </c>
      <c r="AW909" s="11" t="s">
        <v>37</v>
      </c>
      <c r="AX909" s="11" t="s">
        <v>74</v>
      </c>
      <c r="AY909" s="214" t="s">
        <v>153</v>
      </c>
    </row>
    <row r="910" spans="2:65" s="12" customFormat="1" ht="13.5">
      <c r="B910" s="215"/>
      <c r="C910" s="216"/>
      <c r="D910" s="206" t="s">
        <v>165</v>
      </c>
      <c r="E910" s="217" t="s">
        <v>30</v>
      </c>
      <c r="F910" s="218" t="s">
        <v>533</v>
      </c>
      <c r="G910" s="216"/>
      <c r="H910" s="219">
        <v>27</v>
      </c>
      <c r="I910" s="220"/>
      <c r="J910" s="216"/>
      <c r="K910" s="216"/>
      <c r="L910" s="221"/>
      <c r="M910" s="222"/>
      <c r="N910" s="223"/>
      <c r="O910" s="223"/>
      <c r="P910" s="223"/>
      <c r="Q910" s="223"/>
      <c r="R910" s="223"/>
      <c r="S910" s="223"/>
      <c r="T910" s="224"/>
      <c r="AT910" s="225" t="s">
        <v>165</v>
      </c>
      <c r="AU910" s="225" t="s">
        <v>163</v>
      </c>
      <c r="AV910" s="12" t="s">
        <v>84</v>
      </c>
      <c r="AW910" s="12" t="s">
        <v>37</v>
      </c>
      <c r="AX910" s="12" t="s">
        <v>74</v>
      </c>
      <c r="AY910" s="225" t="s">
        <v>153</v>
      </c>
    </row>
    <row r="911" spans="2:65" s="11" customFormat="1" ht="13.5">
      <c r="B911" s="204"/>
      <c r="C911" s="205"/>
      <c r="D911" s="206" t="s">
        <v>165</v>
      </c>
      <c r="E911" s="207" t="s">
        <v>30</v>
      </c>
      <c r="F911" s="208" t="s">
        <v>1214</v>
      </c>
      <c r="G911" s="205"/>
      <c r="H911" s="207" t="s">
        <v>30</v>
      </c>
      <c r="I911" s="209"/>
      <c r="J911" s="205"/>
      <c r="K911" s="205"/>
      <c r="L911" s="210"/>
      <c r="M911" s="211"/>
      <c r="N911" s="212"/>
      <c r="O911" s="212"/>
      <c r="P911" s="212"/>
      <c r="Q911" s="212"/>
      <c r="R911" s="212"/>
      <c r="S911" s="212"/>
      <c r="T911" s="213"/>
      <c r="AT911" s="214" t="s">
        <v>165</v>
      </c>
      <c r="AU911" s="214" t="s">
        <v>163</v>
      </c>
      <c r="AV911" s="11" t="s">
        <v>82</v>
      </c>
      <c r="AW911" s="11" t="s">
        <v>37</v>
      </c>
      <c r="AX911" s="11" t="s">
        <v>74</v>
      </c>
      <c r="AY911" s="214" t="s">
        <v>153</v>
      </c>
    </row>
    <row r="912" spans="2:65" s="12" customFormat="1" ht="13.5">
      <c r="B912" s="215"/>
      <c r="C912" s="216"/>
      <c r="D912" s="206" t="s">
        <v>165</v>
      </c>
      <c r="E912" s="217" t="s">
        <v>30</v>
      </c>
      <c r="F912" s="218" t="s">
        <v>476</v>
      </c>
      <c r="G912" s="216"/>
      <c r="H912" s="219">
        <v>12</v>
      </c>
      <c r="I912" s="220"/>
      <c r="J912" s="216"/>
      <c r="K912" s="216"/>
      <c r="L912" s="221"/>
      <c r="M912" s="222"/>
      <c r="N912" s="223"/>
      <c r="O912" s="223"/>
      <c r="P912" s="223"/>
      <c r="Q912" s="223"/>
      <c r="R912" s="223"/>
      <c r="S912" s="223"/>
      <c r="T912" s="224"/>
      <c r="AT912" s="225" t="s">
        <v>165</v>
      </c>
      <c r="AU912" s="225" t="s">
        <v>163</v>
      </c>
      <c r="AV912" s="12" t="s">
        <v>84</v>
      </c>
      <c r="AW912" s="12" t="s">
        <v>37</v>
      </c>
      <c r="AX912" s="12" t="s">
        <v>74</v>
      </c>
      <c r="AY912" s="225" t="s">
        <v>153</v>
      </c>
    </row>
    <row r="913" spans="2:65" s="14" customFormat="1" ht="13.5">
      <c r="B913" s="237"/>
      <c r="C913" s="238"/>
      <c r="D913" s="206" t="s">
        <v>165</v>
      </c>
      <c r="E913" s="239" t="s">
        <v>30</v>
      </c>
      <c r="F913" s="240" t="s">
        <v>210</v>
      </c>
      <c r="G913" s="238"/>
      <c r="H913" s="241">
        <v>310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AT913" s="247" t="s">
        <v>165</v>
      </c>
      <c r="AU913" s="247" t="s">
        <v>163</v>
      </c>
      <c r="AV913" s="14" t="s">
        <v>162</v>
      </c>
      <c r="AW913" s="14" t="s">
        <v>37</v>
      </c>
      <c r="AX913" s="14" t="s">
        <v>82</v>
      </c>
      <c r="AY913" s="247" t="s">
        <v>153</v>
      </c>
    </row>
    <row r="914" spans="2:65" s="1" customFormat="1" ht="25.5" customHeight="1">
      <c r="B914" s="41"/>
      <c r="C914" s="192" t="s">
        <v>1224</v>
      </c>
      <c r="D914" s="192" t="s">
        <v>157</v>
      </c>
      <c r="E914" s="193" t="s">
        <v>1225</v>
      </c>
      <c r="F914" s="194" t="s">
        <v>1226</v>
      </c>
      <c r="G914" s="195" t="s">
        <v>205</v>
      </c>
      <c r="H914" s="196">
        <v>92</v>
      </c>
      <c r="I914" s="197"/>
      <c r="J914" s="198">
        <f>ROUND(I914*H914,2)</f>
        <v>0</v>
      </c>
      <c r="K914" s="194" t="s">
        <v>30</v>
      </c>
      <c r="L914" s="61"/>
      <c r="M914" s="199" t="s">
        <v>30</v>
      </c>
      <c r="N914" s="200" t="s">
        <v>45</v>
      </c>
      <c r="O914" s="42"/>
      <c r="P914" s="201">
        <f>O914*H914</f>
        <v>0</v>
      </c>
      <c r="Q914" s="201">
        <v>2.5999999999999998E-4</v>
      </c>
      <c r="R914" s="201">
        <f>Q914*H914</f>
        <v>2.3919999999999997E-2</v>
      </c>
      <c r="S914" s="201">
        <v>0</v>
      </c>
      <c r="T914" s="202">
        <f>S914*H914</f>
        <v>0</v>
      </c>
      <c r="AR914" s="24" t="s">
        <v>270</v>
      </c>
      <c r="AT914" s="24" t="s">
        <v>157</v>
      </c>
      <c r="AU914" s="24" t="s">
        <v>163</v>
      </c>
      <c r="AY914" s="24" t="s">
        <v>153</v>
      </c>
      <c r="BE914" s="203">
        <f>IF(N914="základní",J914,0)</f>
        <v>0</v>
      </c>
      <c r="BF914" s="203">
        <f>IF(N914="snížená",J914,0)</f>
        <v>0</v>
      </c>
      <c r="BG914" s="203">
        <f>IF(N914="zákl. přenesená",J914,0)</f>
        <v>0</v>
      </c>
      <c r="BH914" s="203">
        <f>IF(N914="sníž. přenesená",J914,0)</f>
        <v>0</v>
      </c>
      <c r="BI914" s="203">
        <f>IF(N914="nulová",J914,0)</f>
        <v>0</v>
      </c>
      <c r="BJ914" s="24" t="s">
        <v>82</v>
      </c>
      <c r="BK914" s="203">
        <f>ROUND(I914*H914,2)</f>
        <v>0</v>
      </c>
      <c r="BL914" s="24" t="s">
        <v>270</v>
      </c>
      <c r="BM914" s="24" t="s">
        <v>1227</v>
      </c>
    </row>
    <row r="915" spans="2:65" s="11" customFormat="1" ht="13.5">
      <c r="B915" s="204"/>
      <c r="C915" s="205"/>
      <c r="D915" s="206" t="s">
        <v>165</v>
      </c>
      <c r="E915" s="207" t="s">
        <v>30</v>
      </c>
      <c r="F915" s="208" t="s">
        <v>1223</v>
      </c>
      <c r="G915" s="205"/>
      <c r="H915" s="207" t="s">
        <v>30</v>
      </c>
      <c r="I915" s="209"/>
      <c r="J915" s="205"/>
      <c r="K915" s="205"/>
      <c r="L915" s="210"/>
      <c r="M915" s="211"/>
      <c r="N915" s="212"/>
      <c r="O915" s="212"/>
      <c r="P915" s="212"/>
      <c r="Q915" s="212"/>
      <c r="R915" s="212"/>
      <c r="S915" s="212"/>
      <c r="T915" s="213"/>
      <c r="AT915" s="214" t="s">
        <v>165</v>
      </c>
      <c r="AU915" s="214" t="s">
        <v>163</v>
      </c>
      <c r="AV915" s="11" t="s">
        <v>82</v>
      </c>
      <c r="AW915" s="11" t="s">
        <v>37</v>
      </c>
      <c r="AX915" s="11" t="s">
        <v>74</v>
      </c>
      <c r="AY915" s="214" t="s">
        <v>153</v>
      </c>
    </row>
    <row r="916" spans="2:65" s="11" customFormat="1" ht="13.5">
      <c r="B916" s="204"/>
      <c r="C916" s="205"/>
      <c r="D916" s="206" t="s">
        <v>165</v>
      </c>
      <c r="E916" s="207" t="s">
        <v>30</v>
      </c>
      <c r="F916" s="208" t="s">
        <v>1176</v>
      </c>
      <c r="G916" s="205"/>
      <c r="H916" s="207" t="s">
        <v>30</v>
      </c>
      <c r="I916" s="209"/>
      <c r="J916" s="205"/>
      <c r="K916" s="205"/>
      <c r="L916" s="210"/>
      <c r="M916" s="211"/>
      <c r="N916" s="212"/>
      <c r="O916" s="212"/>
      <c r="P916" s="212"/>
      <c r="Q916" s="212"/>
      <c r="R916" s="212"/>
      <c r="S916" s="212"/>
      <c r="T916" s="213"/>
      <c r="AT916" s="214" t="s">
        <v>165</v>
      </c>
      <c r="AU916" s="214" t="s">
        <v>163</v>
      </c>
      <c r="AV916" s="11" t="s">
        <v>82</v>
      </c>
      <c r="AW916" s="11" t="s">
        <v>37</v>
      </c>
      <c r="AX916" s="11" t="s">
        <v>74</v>
      </c>
      <c r="AY916" s="214" t="s">
        <v>153</v>
      </c>
    </row>
    <row r="917" spans="2:65" s="12" customFormat="1" ht="13.5">
      <c r="B917" s="215"/>
      <c r="C917" s="216"/>
      <c r="D917" s="206" t="s">
        <v>165</v>
      </c>
      <c r="E917" s="217" t="s">
        <v>30</v>
      </c>
      <c r="F917" s="218" t="s">
        <v>1177</v>
      </c>
      <c r="G917" s="216"/>
      <c r="H917" s="219">
        <v>75</v>
      </c>
      <c r="I917" s="220"/>
      <c r="J917" s="216"/>
      <c r="K917" s="216"/>
      <c r="L917" s="221"/>
      <c r="M917" s="222"/>
      <c r="N917" s="223"/>
      <c r="O917" s="223"/>
      <c r="P917" s="223"/>
      <c r="Q917" s="223"/>
      <c r="R917" s="223"/>
      <c r="S917" s="223"/>
      <c r="T917" s="224"/>
      <c r="AT917" s="225" t="s">
        <v>165</v>
      </c>
      <c r="AU917" s="225" t="s">
        <v>163</v>
      </c>
      <c r="AV917" s="12" t="s">
        <v>84</v>
      </c>
      <c r="AW917" s="12" t="s">
        <v>37</v>
      </c>
      <c r="AX917" s="12" t="s">
        <v>74</v>
      </c>
      <c r="AY917" s="225" t="s">
        <v>153</v>
      </c>
    </row>
    <row r="918" spans="2:65" s="11" customFormat="1" ht="13.5">
      <c r="B918" s="204"/>
      <c r="C918" s="205"/>
      <c r="D918" s="206" t="s">
        <v>165</v>
      </c>
      <c r="E918" s="207" t="s">
        <v>30</v>
      </c>
      <c r="F918" s="208" t="s">
        <v>946</v>
      </c>
      <c r="G918" s="205"/>
      <c r="H918" s="207" t="s">
        <v>30</v>
      </c>
      <c r="I918" s="209"/>
      <c r="J918" s="205"/>
      <c r="K918" s="205"/>
      <c r="L918" s="210"/>
      <c r="M918" s="211"/>
      <c r="N918" s="212"/>
      <c r="O918" s="212"/>
      <c r="P918" s="212"/>
      <c r="Q918" s="212"/>
      <c r="R918" s="212"/>
      <c r="S918" s="212"/>
      <c r="T918" s="213"/>
      <c r="AT918" s="214" t="s">
        <v>165</v>
      </c>
      <c r="AU918" s="214" t="s">
        <v>163</v>
      </c>
      <c r="AV918" s="11" t="s">
        <v>82</v>
      </c>
      <c r="AW918" s="11" t="s">
        <v>37</v>
      </c>
      <c r="AX918" s="11" t="s">
        <v>74</v>
      </c>
      <c r="AY918" s="214" t="s">
        <v>153</v>
      </c>
    </row>
    <row r="919" spans="2:65" s="12" customFormat="1" ht="13.5">
      <c r="B919" s="215"/>
      <c r="C919" s="216"/>
      <c r="D919" s="206" t="s">
        <v>165</v>
      </c>
      <c r="E919" s="217" t="s">
        <v>30</v>
      </c>
      <c r="F919" s="218" t="s">
        <v>1213</v>
      </c>
      <c r="G919" s="216"/>
      <c r="H919" s="219">
        <v>17</v>
      </c>
      <c r="I919" s="220"/>
      <c r="J919" s="216"/>
      <c r="K919" s="216"/>
      <c r="L919" s="221"/>
      <c r="M919" s="222"/>
      <c r="N919" s="223"/>
      <c r="O919" s="223"/>
      <c r="P919" s="223"/>
      <c r="Q919" s="223"/>
      <c r="R919" s="223"/>
      <c r="S919" s="223"/>
      <c r="T919" s="224"/>
      <c r="AT919" s="225" t="s">
        <v>165</v>
      </c>
      <c r="AU919" s="225" t="s">
        <v>163</v>
      </c>
      <c r="AV919" s="12" t="s">
        <v>84</v>
      </c>
      <c r="AW919" s="12" t="s">
        <v>37</v>
      </c>
      <c r="AX919" s="12" t="s">
        <v>74</v>
      </c>
      <c r="AY919" s="225" t="s">
        <v>153</v>
      </c>
    </row>
    <row r="920" spans="2:65" s="14" customFormat="1" ht="13.5">
      <c r="B920" s="237"/>
      <c r="C920" s="238"/>
      <c r="D920" s="206" t="s">
        <v>165</v>
      </c>
      <c r="E920" s="239" t="s">
        <v>30</v>
      </c>
      <c r="F920" s="240" t="s">
        <v>210</v>
      </c>
      <c r="G920" s="238"/>
      <c r="H920" s="241">
        <v>92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AT920" s="247" t="s">
        <v>165</v>
      </c>
      <c r="AU920" s="247" t="s">
        <v>163</v>
      </c>
      <c r="AV920" s="14" t="s">
        <v>162</v>
      </c>
      <c r="AW920" s="14" t="s">
        <v>37</v>
      </c>
      <c r="AX920" s="14" t="s">
        <v>82</v>
      </c>
      <c r="AY920" s="247" t="s">
        <v>153</v>
      </c>
    </row>
    <row r="921" spans="2:65" s="1" customFormat="1" ht="38.25" customHeight="1">
      <c r="B921" s="41"/>
      <c r="C921" s="192" t="s">
        <v>1228</v>
      </c>
      <c r="D921" s="192" t="s">
        <v>157</v>
      </c>
      <c r="E921" s="193" t="s">
        <v>1229</v>
      </c>
      <c r="F921" s="194" t="s">
        <v>1230</v>
      </c>
      <c r="G921" s="195" t="s">
        <v>205</v>
      </c>
      <c r="H921" s="196">
        <v>92</v>
      </c>
      <c r="I921" s="197"/>
      <c r="J921" s="198">
        <f>ROUND(I921*H921,2)</f>
        <v>0</v>
      </c>
      <c r="K921" s="194" t="s">
        <v>161</v>
      </c>
      <c r="L921" s="61"/>
      <c r="M921" s="199" t="s">
        <v>30</v>
      </c>
      <c r="N921" s="200" t="s">
        <v>45</v>
      </c>
      <c r="O921" s="42"/>
      <c r="P921" s="201">
        <f>O921*H921</f>
        <v>0</v>
      </c>
      <c r="Q921" s="201">
        <v>3.0000000000000001E-5</v>
      </c>
      <c r="R921" s="201">
        <f>Q921*H921</f>
        <v>2.7599999999999999E-3</v>
      </c>
      <c r="S921" s="201">
        <v>0</v>
      </c>
      <c r="T921" s="202">
        <f>S921*H921</f>
        <v>0</v>
      </c>
      <c r="AR921" s="24" t="s">
        <v>270</v>
      </c>
      <c r="AT921" s="24" t="s">
        <v>157</v>
      </c>
      <c r="AU921" s="24" t="s">
        <v>163</v>
      </c>
      <c r="AY921" s="24" t="s">
        <v>153</v>
      </c>
      <c r="BE921" s="203">
        <f>IF(N921="základní",J921,0)</f>
        <v>0</v>
      </c>
      <c r="BF921" s="203">
        <f>IF(N921="snížená",J921,0)</f>
        <v>0</v>
      </c>
      <c r="BG921" s="203">
        <f>IF(N921="zákl. přenesená",J921,0)</f>
        <v>0</v>
      </c>
      <c r="BH921" s="203">
        <f>IF(N921="sníž. přenesená",J921,0)</f>
        <v>0</v>
      </c>
      <c r="BI921" s="203">
        <f>IF(N921="nulová",J921,0)</f>
        <v>0</v>
      </c>
      <c r="BJ921" s="24" t="s">
        <v>82</v>
      </c>
      <c r="BK921" s="203">
        <f>ROUND(I921*H921,2)</f>
        <v>0</v>
      </c>
      <c r="BL921" s="24" t="s">
        <v>270</v>
      </c>
      <c r="BM921" s="24" t="s">
        <v>1231</v>
      </c>
    </row>
    <row r="922" spans="2:65" s="1" customFormat="1" ht="16.5" customHeight="1">
      <c r="B922" s="41"/>
      <c r="C922" s="192" t="s">
        <v>1232</v>
      </c>
      <c r="D922" s="192" t="s">
        <v>157</v>
      </c>
      <c r="E922" s="193" t="s">
        <v>1233</v>
      </c>
      <c r="F922" s="194" t="s">
        <v>1234</v>
      </c>
      <c r="G922" s="195" t="s">
        <v>205</v>
      </c>
      <c r="H922" s="196">
        <v>82</v>
      </c>
      <c r="I922" s="197"/>
      <c r="J922" s="198">
        <f>ROUND(I922*H922,2)</f>
        <v>0</v>
      </c>
      <c r="K922" s="194" t="s">
        <v>161</v>
      </c>
      <c r="L922" s="61"/>
      <c r="M922" s="199" t="s">
        <v>30</v>
      </c>
      <c r="N922" s="200" t="s">
        <v>45</v>
      </c>
      <c r="O922" s="42"/>
      <c r="P922" s="201">
        <f>O922*H922</f>
        <v>0</v>
      </c>
      <c r="Q922" s="201">
        <v>1.6000000000000001E-4</v>
      </c>
      <c r="R922" s="201">
        <f>Q922*H922</f>
        <v>1.3120000000000001E-2</v>
      </c>
      <c r="S922" s="201">
        <v>0</v>
      </c>
      <c r="T922" s="202">
        <f>S922*H922</f>
        <v>0</v>
      </c>
      <c r="AR922" s="24" t="s">
        <v>270</v>
      </c>
      <c r="AT922" s="24" t="s">
        <v>157</v>
      </c>
      <c r="AU922" s="24" t="s">
        <v>163</v>
      </c>
      <c r="AY922" s="24" t="s">
        <v>153</v>
      </c>
      <c r="BE922" s="203">
        <f>IF(N922="základní",J922,0)</f>
        <v>0</v>
      </c>
      <c r="BF922" s="203">
        <f>IF(N922="snížená",J922,0)</f>
        <v>0</v>
      </c>
      <c r="BG922" s="203">
        <f>IF(N922="zákl. přenesená",J922,0)</f>
        <v>0</v>
      </c>
      <c r="BH922" s="203">
        <f>IF(N922="sníž. přenesená",J922,0)</f>
        <v>0</v>
      </c>
      <c r="BI922" s="203">
        <f>IF(N922="nulová",J922,0)</f>
        <v>0</v>
      </c>
      <c r="BJ922" s="24" t="s">
        <v>82</v>
      </c>
      <c r="BK922" s="203">
        <f>ROUND(I922*H922,2)</f>
        <v>0</v>
      </c>
      <c r="BL922" s="24" t="s">
        <v>270</v>
      </c>
      <c r="BM922" s="24" t="s">
        <v>1235</v>
      </c>
    </row>
    <row r="923" spans="2:65" s="11" customFormat="1" ht="13.5">
      <c r="B923" s="204"/>
      <c r="C923" s="205"/>
      <c r="D923" s="206" t="s">
        <v>165</v>
      </c>
      <c r="E923" s="207" t="s">
        <v>30</v>
      </c>
      <c r="F923" s="208" t="s">
        <v>964</v>
      </c>
      <c r="G923" s="205"/>
      <c r="H923" s="207" t="s">
        <v>30</v>
      </c>
      <c r="I923" s="209"/>
      <c r="J923" s="205"/>
      <c r="K923" s="205"/>
      <c r="L923" s="210"/>
      <c r="M923" s="211"/>
      <c r="N923" s="212"/>
      <c r="O923" s="212"/>
      <c r="P923" s="212"/>
      <c r="Q923" s="212"/>
      <c r="R923" s="212"/>
      <c r="S923" s="212"/>
      <c r="T923" s="213"/>
      <c r="AT923" s="214" t="s">
        <v>165</v>
      </c>
      <c r="AU923" s="214" t="s">
        <v>163</v>
      </c>
      <c r="AV923" s="11" t="s">
        <v>82</v>
      </c>
      <c r="AW923" s="11" t="s">
        <v>37</v>
      </c>
      <c r="AX923" s="11" t="s">
        <v>74</v>
      </c>
      <c r="AY923" s="214" t="s">
        <v>153</v>
      </c>
    </row>
    <row r="924" spans="2:65" s="11" customFormat="1" ht="13.5">
      <c r="B924" s="204"/>
      <c r="C924" s="205"/>
      <c r="D924" s="206" t="s">
        <v>165</v>
      </c>
      <c r="E924" s="207" t="s">
        <v>30</v>
      </c>
      <c r="F924" s="208" t="s">
        <v>966</v>
      </c>
      <c r="G924" s="205"/>
      <c r="H924" s="207" t="s">
        <v>30</v>
      </c>
      <c r="I924" s="209"/>
      <c r="J924" s="205"/>
      <c r="K924" s="205"/>
      <c r="L924" s="210"/>
      <c r="M924" s="211"/>
      <c r="N924" s="212"/>
      <c r="O924" s="212"/>
      <c r="P924" s="212"/>
      <c r="Q924" s="212"/>
      <c r="R924" s="212"/>
      <c r="S924" s="212"/>
      <c r="T924" s="213"/>
      <c r="AT924" s="214" t="s">
        <v>165</v>
      </c>
      <c r="AU924" s="214" t="s">
        <v>163</v>
      </c>
      <c r="AV924" s="11" t="s">
        <v>82</v>
      </c>
      <c r="AW924" s="11" t="s">
        <v>37</v>
      </c>
      <c r="AX924" s="11" t="s">
        <v>74</v>
      </c>
      <c r="AY924" s="214" t="s">
        <v>153</v>
      </c>
    </row>
    <row r="925" spans="2:65" s="12" customFormat="1" ht="13.5">
      <c r="B925" s="215"/>
      <c r="C925" s="216"/>
      <c r="D925" s="206" t="s">
        <v>165</v>
      </c>
      <c r="E925" s="217" t="s">
        <v>30</v>
      </c>
      <c r="F925" s="218" t="s">
        <v>956</v>
      </c>
      <c r="G925" s="216"/>
      <c r="H925" s="219">
        <v>82</v>
      </c>
      <c r="I925" s="220"/>
      <c r="J925" s="216"/>
      <c r="K925" s="216"/>
      <c r="L925" s="221"/>
      <c r="M925" s="222"/>
      <c r="N925" s="223"/>
      <c r="O925" s="223"/>
      <c r="P925" s="223"/>
      <c r="Q925" s="223"/>
      <c r="R925" s="223"/>
      <c r="S925" s="223"/>
      <c r="T925" s="224"/>
      <c r="AT925" s="225" t="s">
        <v>165</v>
      </c>
      <c r="AU925" s="225" t="s">
        <v>163</v>
      </c>
      <c r="AV925" s="12" t="s">
        <v>84</v>
      </c>
      <c r="AW925" s="12" t="s">
        <v>37</v>
      </c>
      <c r="AX925" s="12" t="s">
        <v>82</v>
      </c>
      <c r="AY925" s="225" t="s">
        <v>153</v>
      </c>
    </row>
    <row r="926" spans="2:65" s="1" customFormat="1" ht="38.25" customHeight="1">
      <c r="B926" s="41"/>
      <c r="C926" s="192" t="s">
        <v>1236</v>
      </c>
      <c r="D926" s="192" t="s">
        <v>157</v>
      </c>
      <c r="E926" s="193" t="s">
        <v>1237</v>
      </c>
      <c r="F926" s="194" t="s">
        <v>1238</v>
      </c>
      <c r="G926" s="195" t="s">
        <v>205</v>
      </c>
      <c r="H926" s="196">
        <v>82</v>
      </c>
      <c r="I926" s="197"/>
      <c r="J926" s="198">
        <f>ROUND(I926*H926,2)</f>
        <v>0</v>
      </c>
      <c r="K926" s="194" t="s">
        <v>161</v>
      </c>
      <c r="L926" s="61"/>
      <c r="M926" s="199" t="s">
        <v>30</v>
      </c>
      <c r="N926" s="200" t="s">
        <v>45</v>
      </c>
      <c r="O926" s="42"/>
      <c r="P926" s="201">
        <f>O926*H926</f>
        <v>0</v>
      </c>
      <c r="Q926" s="201">
        <v>1.0000000000000001E-5</v>
      </c>
      <c r="R926" s="201">
        <f>Q926*H926</f>
        <v>8.2000000000000009E-4</v>
      </c>
      <c r="S926" s="201">
        <v>0</v>
      </c>
      <c r="T926" s="202">
        <f>S926*H926</f>
        <v>0</v>
      </c>
      <c r="AR926" s="24" t="s">
        <v>270</v>
      </c>
      <c r="AT926" s="24" t="s">
        <v>157</v>
      </c>
      <c r="AU926" s="24" t="s">
        <v>163</v>
      </c>
      <c r="AY926" s="24" t="s">
        <v>153</v>
      </c>
      <c r="BE926" s="203">
        <f>IF(N926="základní",J926,0)</f>
        <v>0</v>
      </c>
      <c r="BF926" s="203">
        <f>IF(N926="snížená",J926,0)</f>
        <v>0</v>
      </c>
      <c r="BG926" s="203">
        <f>IF(N926="zákl. přenesená",J926,0)</f>
        <v>0</v>
      </c>
      <c r="BH926" s="203">
        <f>IF(N926="sníž. přenesená",J926,0)</f>
        <v>0</v>
      </c>
      <c r="BI926" s="203">
        <f>IF(N926="nulová",J926,0)</f>
        <v>0</v>
      </c>
      <c r="BJ926" s="24" t="s">
        <v>82</v>
      </c>
      <c r="BK926" s="203">
        <f>ROUND(I926*H926,2)</f>
        <v>0</v>
      </c>
      <c r="BL926" s="24" t="s">
        <v>270</v>
      </c>
      <c r="BM926" s="24" t="s">
        <v>1239</v>
      </c>
    </row>
    <row r="927" spans="2:65" s="1" customFormat="1" ht="16.5" customHeight="1">
      <c r="B927" s="41"/>
      <c r="C927" s="192" t="s">
        <v>1240</v>
      </c>
      <c r="D927" s="192" t="s">
        <v>157</v>
      </c>
      <c r="E927" s="193" t="s">
        <v>1241</v>
      </c>
      <c r="F927" s="194" t="s">
        <v>1242</v>
      </c>
      <c r="G927" s="195" t="s">
        <v>205</v>
      </c>
      <c r="H927" s="196">
        <v>138</v>
      </c>
      <c r="I927" s="197"/>
      <c r="J927" s="198">
        <f>ROUND(I927*H927,2)</f>
        <v>0</v>
      </c>
      <c r="K927" s="194" t="s">
        <v>161</v>
      </c>
      <c r="L927" s="61"/>
      <c r="M927" s="199" t="s">
        <v>30</v>
      </c>
      <c r="N927" s="200" t="s">
        <v>45</v>
      </c>
      <c r="O927" s="42"/>
      <c r="P927" s="201">
        <f>O927*H927</f>
        <v>0</v>
      </c>
      <c r="Q927" s="201">
        <v>3.3E-4</v>
      </c>
      <c r="R927" s="201">
        <f>Q927*H927</f>
        <v>4.5539999999999997E-2</v>
      </c>
      <c r="S927" s="201">
        <v>0</v>
      </c>
      <c r="T927" s="202">
        <f>S927*H927</f>
        <v>0</v>
      </c>
      <c r="AR927" s="24" t="s">
        <v>270</v>
      </c>
      <c r="AT927" s="24" t="s">
        <v>157</v>
      </c>
      <c r="AU927" s="24" t="s">
        <v>163</v>
      </c>
      <c r="AY927" s="24" t="s">
        <v>153</v>
      </c>
      <c r="BE927" s="203">
        <f>IF(N927="základní",J927,0)</f>
        <v>0</v>
      </c>
      <c r="BF927" s="203">
        <f>IF(N927="snížená",J927,0)</f>
        <v>0</v>
      </c>
      <c r="BG927" s="203">
        <f>IF(N927="zákl. přenesená",J927,0)</f>
        <v>0</v>
      </c>
      <c r="BH927" s="203">
        <f>IF(N927="sníž. přenesená",J927,0)</f>
        <v>0</v>
      </c>
      <c r="BI927" s="203">
        <f>IF(N927="nulová",J927,0)</f>
        <v>0</v>
      </c>
      <c r="BJ927" s="24" t="s">
        <v>82</v>
      </c>
      <c r="BK927" s="203">
        <f>ROUND(I927*H927,2)</f>
        <v>0</v>
      </c>
      <c r="BL927" s="24" t="s">
        <v>270</v>
      </c>
      <c r="BM927" s="24" t="s">
        <v>1243</v>
      </c>
    </row>
    <row r="928" spans="2:65" s="11" customFormat="1" ht="13.5">
      <c r="B928" s="204"/>
      <c r="C928" s="205"/>
      <c r="D928" s="206" t="s">
        <v>165</v>
      </c>
      <c r="E928" s="207" t="s">
        <v>30</v>
      </c>
      <c r="F928" s="208" t="s">
        <v>964</v>
      </c>
      <c r="G928" s="205"/>
      <c r="H928" s="207" t="s">
        <v>30</v>
      </c>
      <c r="I928" s="209"/>
      <c r="J928" s="205"/>
      <c r="K928" s="205"/>
      <c r="L928" s="210"/>
      <c r="M928" s="211"/>
      <c r="N928" s="212"/>
      <c r="O928" s="212"/>
      <c r="P928" s="212"/>
      <c r="Q928" s="212"/>
      <c r="R928" s="212"/>
      <c r="S928" s="212"/>
      <c r="T928" s="213"/>
      <c r="AT928" s="214" t="s">
        <v>165</v>
      </c>
      <c r="AU928" s="214" t="s">
        <v>163</v>
      </c>
      <c r="AV928" s="11" t="s">
        <v>82</v>
      </c>
      <c r="AW928" s="11" t="s">
        <v>37</v>
      </c>
      <c r="AX928" s="11" t="s">
        <v>74</v>
      </c>
      <c r="AY928" s="214" t="s">
        <v>153</v>
      </c>
    </row>
    <row r="929" spans="2:65" s="11" customFormat="1" ht="13.5">
      <c r="B929" s="204"/>
      <c r="C929" s="205"/>
      <c r="D929" s="206" t="s">
        <v>165</v>
      </c>
      <c r="E929" s="207" t="s">
        <v>30</v>
      </c>
      <c r="F929" s="208" t="s">
        <v>1244</v>
      </c>
      <c r="G929" s="205"/>
      <c r="H929" s="207" t="s">
        <v>30</v>
      </c>
      <c r="I929" s="209"/>
      <c r="J929" s="205"/>
      <c r="K929" s="205"/>
      <c r="L929" s="210"/>
      <c r="M929" s="211"/>
      <c r="N929" s="212"/>
      <c r="O929" s="212"/>
      <c r="P929" s="212"/>
      <c r="Q929" s="212"/>
      <c r="R929" s="212"/>
      <c r="S929" s="212"/>
      <c r="T929" s="213"/>
      <c r="AT929" s="214" t="s">
        <v>165</v>
      </c>
      <c r="AU929" s="214" t="s">
        <v>163</v>
      </c>
      <c r="AV929" s="11" t="s">
        <v>82</v>
      </c>
      <c r="AW929" s="11" t="s">
        <v>37</v>
      </c>
      <c r="AX929" s="11" t="s">
        <v>74</v>
      </c>
      <c r="AY929" s="214" t="s">
        <v>153</v>
      </c>
    </row>
    <row r="930" spans="2:65" s="11" customFormat="1" ht="13.5">
      <c r="B930" s="204"/>
      <c r="C930" s="205"/>
      <c r="D930" s="206" t="s">
        <v>165</v>
      </c>
      <c r="E930" s="207" t="s">
        <v>30</v>
      </c>
      <c r="F930" s="208" t="s">
        <v>967</v>
      </c>
      <c r="G930" s="205"/>
      <c r="H930" s="207" t="s">
        <v>30</v>
      </c>
      <c r="I930" s="209"/>
      <c r="J930" s="205"/>
      <c r="K930" s="205"/>
      <c r="L930" s="210"/>
      <c r="M930" s="211"/>
      <c r="N930" s="212"/>
      <c r="O930" s="212"/>
      <c r="P930" s="212"/>
      <c r="Q930" s="212"/>
      <c r="R930" s="212"/>
      <c r="S930" s="212"/>
      <c r="T930" s="213"/>
      <c r="AT930" s="214" t="s">
        <v>165</v>
      </c>
      <c r="AU930" s="214" t="s">
        <v>163</v>
      </c>
      <c r="AV930" s="11" t="s">
        <v>82</v>
      </c>
      <c r="AW930" s="11" t="s">
        <v>37</v>
      </c>
      <c r="AX930" s="11" t="s">
        <v>74</v>
      </c>
      <c r="AY930" s="214" t="s">
        <v>153</v>
      </c>
    </row>
    <row r="931" spans="2:65" s="12" customFormat="1" ht="13.5">
      <c r="B931" s="215"/>
      <c r="C931" s="216"/>
      <c r="D931" s="206" t="s">
        <v>165</v>
      </c>
      <c r="E931" s="217" t="s">
        <v>30</v>
      </c>
      <c r="F931" s="218" t="s">
        <v>425</v>
      </c>
      <c r="G931" s="216"/>
      <c r="H931" s="219">
        <v>138</v>
      </c>
      <c r="I931" s="220"/>
      <c r="J931" s="216"/>
      <c r="K931" s="216"/>
      <c r="L931" s="221"/>
      <c r="M931" s="222"/>
      <c r="N931" s="223"/>
      <c r="O931" s="223"/>
      <c r="P931" s="223"/>
      <c r="Q931" s="223"/>
      <c r="R931" s="223"/>
      <c r="S931" s="223"/>
      <c r="T931" s="224"/>
      <c r="AT931" s="225" t="s">
        <v>165</v>
      </c>
      <c r="AU931" s="225" t="s">
        <v>163</v>
      </c>
      <c r="AV931" s="12" t="s">
        <v>84</v>
      </c>
      <c r="AW931" s="12" t="s">
        <v>37</v>
      </c>
      <c r="AX931" s="12" t="s">
        <v>82</v>
      </c>
      <c r="AY931" s="225" t="s">
        <v>153</v>
      </c>
    </row>
    <row r="932" spans="2:65" s="1" customFormat="1" ht="38.25" customHeight="1">
      <c r="B932" s="41"/>
      <c r="C932" s="192" t="s">
        <v>1245</v>
      </c>
      <c r="D932" s="192" t="s">
        <v>157</v>
      </c>
      <c r="E932" s="193" t="s">
        <v>1246</v>
      </c>
      <c r="F932" s="194" t="s">
        <v>1247</v>
      </c>
      <c r="G932" s="195" t="s">
        <v>205</v>
      </c>
      <c r="H932" s="196">
        <v>138</v>
      </c>
      <c r="I932" s="197"/>
      <c r="J932" s="198">
        <f>ROUND(I932*H932,2)</f>
        <v>0</v>
      </c>
      <c r="K932" s="194" t="s">
        <v>161</v>
      </c>
      <c r="L932" s="61"/>
      <c r="M932" s="199" t="s">
        <v>30</v>
      </c>
      <c r="N932" s="258" t="s">
        <v>45</v>
      </c>
      <c r="O932" s="259"/>
      <c r="P932" s="260">
        <f>O932*H932</f>
        <v>0</v>
      </c>
      <c r="Q932" s="260">
        <v>2.0000000000000002E-5</v>
      </c>
      <c r="R932" s="260">
        <f>Q932*H932</f>
        <v>2.7600000000000003E-3</v>
      </c>
      <c r="S932" s="260">
        <v>0</v>
      </c>
      <c r="T932" s="261">
        <f>S932*H932</f>
        <v>0</v>
      </c>
      <c r="AR932" s="24" t="s">
        <v>270</v>
      </c>
      <c r="AT932" s="24" t="s">
        <v>157</v>
      </c>
      <c r="AU932" s="24" t="s">
        <v>163</v>
      </c>
      <c r="AY932" s="24" t="s">
        <v>153</v>
      </c>
      <c r="BE932" s="203">
        <f>IF(N932="základní",J932,0)</f>
        <v>0</v>
      </c>
      <c r="BF932" s="203">
        <f>IF(N932="snížená",J932,0)</f>
        <v>0</v>
      </c>
      <c r="BG932" s="203">
        <f>IF(N932="zákl. přenesená",J932,0)</f>
        <v>0</v>
      </c>
      <c r="BH932" s="203">
        <f>IF(N932="sníž. přenesená",J932,0)</f>
        <v>0</v>
      </c>
      <c r="BI932" s="203">
        <f>IF(N932="nulová",J932,0)</f>
        <v>0</v>
      </c>
      <c r="BJ932" s="24" t="s">
        <v>82</v>
      </c>
      <c r="BK932" s="203">
        <f>ROUND(I932*H932,2)</f>
        <v>0</v>
      </c>
      <c r="BL932" s="24" t="s">
        <v>270</v>
      </c>
      <c r="BM932" s="24" t="s">
        <v>1248</v>
      </c>
    </row>
    <row r="933" spans="2:65" s="1" customFormat="1" ht="6.95" customHeight="1">
      <c r="B933" s="56"/>
      <c r="C933" s="57"/>
      <c r="D933" s="57"/>
      <c r="E933" s="57"/>
      <c r="F933" s="57"/>
      <c r="G933" s="57"/>
      <c r="H933" s="57"/>
      <c r="I933" s="139"/>
      <c r="J933" s="57"/>
      <c r="K933" s="57"/>
      <c r="L933" s="61"/>
    </row>
  </sheetData>
  <sheetProtection algorithmName="SHA-512" hashValue="Ro1HGkM7qEWIEtZIxqbBC0yF0jINX3ls6lRhrj7SafabaXYF/gyqPBysOswqhls0LzX59l5OMrRYoHHoV9EbIQ==" saltValue="veZW8kt/WtxOwvWLWHNFjQEjxGsb/EVzlRzXe3ntFeiS72aDZlMO0AJwkPVWp7TR/kVBUBPNsQY3R6wKrrbQMQ==" spinCount="100000" sheet="1" objects="1" scenarios="1" formatColumns="0" formatRows="0" autoFilter="0"/>
  <autoFilter ref="C110:K932"/>
  <mergeCells count="10">
    <mergeCell ref="J51:J52"/>
    <mergeCell ref="E101:H101"/>
    <mergeCell ref="E103:H10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1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97</v>
      </c>
      <c r="G1" s="386" t="s">
        <v>98</v>
      </c>
      <c r="H1" s="386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8" t="str">
        <f>'Rekapitulace stavby'!K6</f>
        <v>B1702 Sanace objektu ZŠ Litvínov - Hamr, č.p.220, ul. Mládežnická - škola</v>
      </c>
      <c r="F7" s="379"/>
      <c r="G7" s="379"/>
      <c r="H7" s="379"/>
      <c r="I7" s="117"/>
      <c r="J7" s="29"/>
      <c r="K7" s="31"/>
    </row>
    <row r="8" spans="1:70" s="1" customFormat="1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0" t="s">
        <v>1249</v>
      </c>
      <c r="F9" s="381"/>
      <c r="G9" s="381"/>
      <c r="H9" s="38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7" t="s">
        <v>30</v>
      </c>
      <c r="F24" s="347"/>
      <c r="G24" s="347"/>
      <c r="H24" s="34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ROUND(J87,2)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ROUND(SUM(BE87:BE396), 2)</f>
        <v>0</v>
      </c>
      <c r="G30" s="42"/>
      <c r="H30" s="42"/>
      <c r="I30" s="131">
        <v>0.21</v>
      </c>
      <c r="J30" s="130">
        <f>ROUND(ROUND((SUM(BE87:BE396)),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ROUND(SUM(BF87:BF396), 2)</f>
        <v>0</v>
      </c>
      <c r="G31" s="42"/>
      <c r="H31" s="42"/>
      <c r="I31" s="131">
        <v>0.15</v>
      </c>
      <c r="J31" s="130">
        <f>ROUND(ROUND((SUM(BF87:BF396)),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ROUND(SUM(BG87:BG396),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ROUND(SUM(BH87:BH396),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ROUND(SUM(BI87:BI396),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8" t="str">
        <f>E7</f>
        <v>B1702 Sanace objektu ZŠ Litvínov - Hamr, č.p.220, ul. Mládežnická - škola</v>
      </c>
      <c r="F45" s="379"/>
      <c r="G45" s="379"/>
      <c r="H45" s="379"/>
      <c r="I45" s="118"/>
      <c r="J45" s="42"/>
      <c r="K45" s="45"/>
    </row>
    <row r="46" spans="2:11" s="1" customFormat="1" ht="14.45" customHeight="1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0" t="str">
        <f>E9</f>
        <v>B - ZTI</v>
      </c>
      <c r="F47" s="381"/>
      <c r="G47" s="381"/>
      <c r="H47" s="38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Litvínov</v>
      </c>
      <c r="G49" s="42"/>
      <c r="H49" s="42"/>
      <c r="I49" s="119" t="s">
        <v>26</v>
      </c>
      <c r="J49" s="120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Město Litvínov</v>
      </c>
      <c r="G51" s="42"/>
      <c r="H51" s="42"/>
      <c r="I51" s="119" t="s">
        <v>35</v>
      </c>
      <c r="J51" s="347" t="str">
        <f>E21</f>
        <v>BPO spol. s r.o.,Lidická 1239,36317 OSTROV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J87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1250</v>
      </c>
      <c r="E57" s="152"/>
      <c r="F57" s="152"/>
      <c r="G57" s="152"/>
      <c r="H57" s="152"/>
      <c r="I57" s="153"/>
      <c r="J57" s="154">
        <f>J88</f>
        <v>0</v>
      </c>
      <c r="K57" s="155"/>
    </row>
    <row r="58" spans="2:47" s="8" customFormat="1" ht="19.899999999999999" customHeight="1">
      <c r="B58" s="156"/>
      <c r="C58" s="157"/>
      <c r="D58" s="158" t="s">
        <v>1251</v>
      </c>
      <c r="E58" s="159"/>
      <c r="F58" s="159"/>
      <c r="G58" s="159"/>
      <c r="H58" s="159"/>
      <c r="I58" s="160"/>
      <c r="J58" s="161">
        <f>J89</f>
        <v>0</v>
      </c>
      <c r="K58" s="162"/>
    </row>
    <row r="59" spans="2:47" s="8" customFormat="1" ht="19.899999999999999" customHeight="1">
      <c r="B59" s="156"/>
      <c r="C59" s="157"/>
      <c r="D59" s="158" t="s">
        <v>1252</v>
      </c>
      <c r="E59" s="159"/>
      <c r="F59" s="159"/>
      <c r="G59" s="159"/>
      <c r="H59" s="159"/>
      <c r="I59" s="160"/>
      <c r="J59" s="161">
        <f>J211</f>
        <v>0</v>
      </c>
      <c r="K59" s="162"/>
    </row>
    <row r="60" spans="2:47" s="8" customFormat="1" ht="19.899999999999999" customHeight="1">
      <c r="B60" s="156"/>
      <c r="C60" s="157"/>
      <c r="D60" s="158" t="s">
        <v>1253</v>
      </c>
      <c r="E60" s="159"/>
      <c r="F60" s="159"/>
      <c r="G60" s="159"/>
      <c r="H60" s="159"/>
      <c r="I60" s="160"/>
      <c r="J60" s="161">
        <f>J221</f>
        <v>0</v>
      </c>
      <c r="K60" s="162"/>
    </row>
    <row r="61" spans="2:47" s="8" customFormat="1" ht="19.899999999999999" customHeight="1">
      <c r="B61" s="156"/>
      <c r="C61" s="157"/>
      <c r="D61" s="158" t="s">
        <v>1254</v>
      </c>
      <c r="E61" s="159"/>
      <c r="F61" s="159"/>
      <c r="G61" s="159"/>
      <c r="H61" s="159"/>
      <c r="I61" s="160"/>
      <c r="J61" s="161">
        <f>J227</f>
        <v>0</v>
      </c>
      <c r="K61" s="162"/>
    </row>
    <row r="62" spans="2:47" s="8" customFormat="1" ht="19.899999999999999" customHeight="1">
      <c r="B62" s="156"/>
      <c r="C62" s="157"/>
      <c r="D62" s="158" t="s">
        <v>1255</v>
      </c>
      <c r="E62" s="159"/>
      <c r="F62" s="159"/>
      <c r="G62" s="159"/>
      <c r="H62" s="159"/>
      <c r="I62" s="160"/>
      <c r="J62" s="161">
        <f>J239</f>
        <v>0</v>
      </c>
      <c r="K62" s="162"/>
    </row>
    <row r="63" spans="2:47" s="8" customFormat="1" ht="19.899999999999999" customHeight="1">
      <c r="B63" s="156"/>
      <c r="C63" s="157"/>
      <c r="D63" s="158" t="s">
        <v>1256</v>
      </c>
      <c r="E63" s="159"/>
      <c r="F63" s="159"/>
      <c r="G63" s="159"/>
      <c r="H63" s="159"/>
      <c r="I63" s="160"/>
      <c r="J63" s="161">
        <f>J287</f>
        <v>0</v>
      </c>
      <c r="K63" s="162"/>
    </row>
    <row r="64" spans="2:47" s="8" customFormat="1" ht="19.899999999999999" customHeight="1">
      <c r="B64" s="156"/>
      <c r="C64" s="157"/>
      <c r="D64" s="158" t="s">
        <v>1257</v>
      </c>
      <c r="E64" s="159"/>
      <c r="F64" s="159"/>
      <c r="G64" s="159"/>
      <c r="H64" s="159"/>
      <c r="I64" s="160"/>
      <c r="J64" s="161">
        <f>J301</f>
        <v>0</v>
      </c>
      <c r="K64" s="162"/>
    </row>
    <row r="65" spans="2:12" s="8" customFormat="1" ht="19.899999999999999" customHeight="1">
      <c r="B65" s="156"/>
      <c r="C65" s="157"/>
      <c r="D65" s="158" t="s">
        <v>1258</v>
      </c>
      <c r="E65" s="159"/>
      <c r="F65" s="159"/>
      <c r="G65" s="159"/>
      <c r="H65" s="159"/>
      <c r="I65" s="160"/>
      <c r="J65" s="161">
        <f>J346</f>
        <v>0</v>
      </c>
      <c r="K65" s="162"/>
    </row>
    <row r="66" spans="2:12" s="8" customFormat="1" ht="19.899999999999999" customHeight="1">
      <c r="B66" s="156"/>
      <c r="C66" s="157"/>
      <c r="D66" s="158" t="s">
        <v>1259</v>
      </c>
      <c r="E66" s="159"/>
      <c r="F66" s="159"/>
      <c r="G66" s="159"/>
      <c r="H66" s="159"/>
      <c r="I66" s="160"/>
      <c r="J66" s="161">
        <f>J370</f>
        <v>0</v>
      </c>
      <c r="K66" s="162"/>
    </row>
    <row r="67" spans="2:12" s="8" customFormat="1" ht="19.899999999999999" customHeight="1">
      <c r="B67" s="156"/>
      <c r="C67" s="157"/>
      <c r="D67" s="158" t="s">
        <v>1260</v>
      </c>
      <c r="E67" s="159"/>
      <c r="F67" s="159"/>
      <c r="G67" s="159"/>
      <c r="H67" s="159"/>
      <c r="I67" s="160"/>
      <c r="J67" s="161">
        <f>J395</f>
        <v>0</v>
      </c>
      <c r="K67" s="162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18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39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42"/>
      <c r="J73" s="60"/>
      <c r="K73" s="60"/>
      <c r="L73" s="61"/>
    </row>
    <row r="74" spans="2:12" s="1" customFormat="1" ht="36.950000000000003" customHeight="1">
      <c r="B74" s="41"/>
      <c r="C74" s="62" t="s">
        <v>138</v>
      </c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4.45" customHeight="1">
      <c r="B76" s="41"/>
      <c r="C76" s="65" t="s">
        <v>18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16.5" customHeight="1">
      <c r="B77" s="41"/>
      <c r="C77" s="63"/>
      <c r="D77" s="63"/>
      <c r="E77" s="383" t="str">
        <f>E7</f>
        <v>B1702 Sanace objektu ZŠ Litvínov - Hamr, č.p.220, ul. Mládežnická - škola</v>
      </c>
      <c r="F77" s="384"/>
      <c r="G77" s="384"/>
      <c r="H77" s="384"/>
      <c r="I77" s="163"/>
      <c r="J77" s="63"/>
      <c r="K77" s="63"/>
      <c r="L77" s="61"/>
    </row>
    <row r="78" spans="2:12" s="1" customFormat="1" ht="14.45" customHeight="1">
      <c r="B78" s="41"/>
      <c r="C78" s="65" t="s">
        <v>103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7.25" customHeight="1">
      <c r="B79" s="41"/>
      <c r="C79" s="63"/>
      <c r="D79" s="63"/>
      <c r="E79" s="358" t="str">
        <f>E9</f>
        <v>B - ZTI</v>
      </c>
      <c r="F79" s="385"/>
      <c r="G79" s="385"/>
      <c r="H79" s="385"/>
      <c r="I79" s="163"/>
      <c r="J79" s="63"/>
      <c r="K79" s="63"/>
      <c r="L79" s="61"/>
    </row>
    <row r="80" spans="2:12" s="1" customFormat="1" ht="6.95" customHeight="1">
      <c r="B80" s="41"/>
      <c r="C80" s="63"/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8" customHeight="1">
      <c r="B81" s="41"/>
      <c r="C81" s="65" t="s">
        <v>24</v>
      </c>
      <c r="D81" s="63"/>
      <c r="E81" s="63"/>
      <c r="F81" s="164" t="str">
        <f>F12</f>
        <v>Litvínov</v>
      </c>
      <c r="G81" s="63"/>
      <c r="H81" s="63"/>
      <c r="I81" s="165" t="s">
        <v>26</v>
      </c>
      <c r="J81" s="73" t="str">
        <f>IF(J12="","",J12)</f>
        <v>10. 11. 2017</v>
      </c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>
      <c r="B83" s="41"/>
      <c r="C83" s="65" t="s">
        <v>28</v>
      </c>
      <c r="D83" s="63"/>
      <c r="E83" s="63"/>
      <c r="F83" s="164" t="str">
        <f>E15</f>
        <v>Město Litvínov</v>
      </c>
      <c r="G83" s="63"/>
      <c r="H83" s="63"/>
      <c r="I83" s="165" t="s">
        <v>35</v>
      </c>
      <c r="J83" s="164" t="str">
        <f>E21</f>
        <v>BPO spol. s r.o.,Lidická 1239,36317 OSTROV</v>
      </c>
      <c r="K83" s="63"/>
      <c r="L83" s="61"/>
    </row>
    <row r="84" spans="2:65" s="1" customFormat="1" ht="14.45" customHeight="1">
      <c r="B84" s="41"/>
      <c r="C84" s="65" t="s">
        <v>33</v>
      </c>
      <c r="D84" s="63"/>
      <c r="E84" s="63"/>
      <c r="F84" s="164" t="str">
        <f>IF(E18="","",E18)</f>
        <v/>
      </c>
      <c r="G84" s="63"/>
      <c r="H84" s="63"/>
      <c r="I84" s="163"/>
      <c r="J84" s="63"/>
      <c r="K84" s="63"/>
      <c r="L84" s="61"/>
    </row>
    <row r="85" spans="2:65" s="1" customFormat="1" ht="10.35" customHeight="1">
      <c r="B85" s="41"/>
      <c r="C85" s="63"/>
      <c r="D85" s="63"/>
      <c r="E85" s="63"/>
      <c r="F85" s="63"/>
      <c r="G85" s="63"/>
      <c r="H85" s="63"/>
      <c r="I85" s="163"/>
      <c r="J85" s="63"/>
      <c r="K85" s="63"/>
      <c r="L85" s="61"/>
    </row>
    <row r="86" spans="2:65" s="9" customFormat="1" ht="29.25" customHeight="1">
      <c r="B86" s="166"/>
      <c r="C86" s="167" t="s">
        <v>139</v>
      </c>
      <c r="D86" s="168" t="s">
        <v>59</v>
      </c>
      <c r="E86" s="168" t="s">
        <v>55</v>
      </c>
      <c r="F86" s="168" t="s">
        <v>140</v>
      </c>
      <c r="G86" s="168" t="s">
        <v>141</v>
      </c>
      <c r="H86" s="168" t="s">
        <v>142</v>
      </c>
      <c r="I86" s="169" t="s">
        <v>143</v>
      </c>
      <c r="J86" s="168" t="s">
        <v>107</v>
      </c>
      <c r="K86" s="170" t="s">
        <v>144</v>
      </c>
      <c r="L86" s="171"/>
      <c r="M86" s="81" t="s">
        <v>145</v>
      </c>
      <c r="N86" s="82" t="s">
        <v>44</v>
      </c>
      <c r="O86" s="82" t="s">
        <v>146</v>
      </c>
      <c r="P86" s="82" t="s">
        <v>147</v>
      </c>
      <c r="Q86" s="82" t="s">
        <v>148</v>
      </c>
      <c r="R86" s="82" t="s">
        <v>149</v>
      </c>
      <c r="S86" s="82" t="s">
        <v>150</v>
      </c>
      <c r="T86" s="83" t="s">
        <v>151</v>
      </c>
    </row>
    <row r="87" spans="2:65" s="1" customFormat="1" ht="29.25" customHeight="1">
      <c r="B87" s="41"/>
      <c r="C87" s="87" t="s">
        <v>108</v>
      </c>
      <c r="D87" s="63"/>
      <c r="E87" s="63"/>
      <c r="F87" s="63"/>
      <c r="G87" s="63"/>
      <c r="H87" s="63"/>
      <c r="I87" s="163"/>
      <c r="J87" s="172">
        <f>BK87</f>
        <v>0</v>
      </c>
      <c r="K87" s="63"/>
      <c r="L87" s="61"/>
      <c r="M87" s="84"/>
      <c r="N87" s="85"/>
      <c r="O87" s="85"/>
      <c r="P87" s="173">
        <f>P88</f>
        <v>0</v>
      </c>
      <c r="Q87" s="85"/>
      <c r="R87" s="173">
        <f>R88</f>
        <v>38.64221319</v>
      </c>
      <c r="S87" s="85"/>
      <c r="T87" s="174">
        <f>T88</f>
        <v>35.0685</v>
      </c>
      <c r="AT87" s="24" t="s">
        <v>73</v>
      </c>
      <c r="AU87" s="24" t="s">
        <v>109</v>
      </c>
      <c r="BK87" s="175">
        <f>BK88</f>
        <v>0</v>
      </c>
    </row>
    <row r="88" spans="2:65" s="10" customFormat="1" ht="37.35" customHeight="1">
      <c r="B88" s="176"/>
      <c r="C88" s="177"/>
      <c r="D88" s="178" t="s">
        <v>73</v>
      </c>
      <c r="E88" s="179" t="s">
        <v>154</v>
      </c>
      <c r="F88" s="179" t="s">
        <v>155</v>
      </c>
      <c r="G88" s="177"/>
      <c r="H88" s="177"/>
      <c r="I88" s="180"/>
      <c r="J88" s="181">
        <f>BK88</f>
        <v>0</v>
      </c>
      <c r="K88" s="177"/>
      <c r="L88" s="182"/>
      <c r="M88" s="183"/>
      <c r="N88" s="184"/>
      <c r="O88" s="184"/>
      <c r="P88" s="185">
        <f>P89+P211+P221+P227+P239+P287+P301+P346+P370+P395</f>
        <v>0</v>
      </c>
      <c r="Q88" s="184"/>
      <c r="R88" s="185">
        <f>R89+R211+R221+R227+R239+R287+R301+R346+R370+R395</f>
        <v>38.64221319</v>
      </c>
      <c r="S88" s="184"/>
      <c r="T88" s="186">
        <f>T89+T211+T221+T227+T239+T287+T301+T346+T370+T395</f>
        <v>35.0685</v>
      </c>
      <c r="AR88" s="187" t="s">
        <v>82</v>
      </c>
      <c r="AT88" s="188" t="s">
        <v>73</v>
      </c>
      <c r="AU88" s="188" t="s">
        <v>74</v>
      </c>
      <c r="AY88" s="187" t="s">
        <v>153</v>
      </c>
      <c r="BK88" s="189">
        <f>BK89+BK211+BK221+BK227+BK239+BK287+BK301+BK346+BK370+BK395</f>
        <v>0</v>
      </c>
    </row>
    <row r="89" spans="2:65" s="10" customFormat="1" ht="19.899999999999999" customHeight="1">
      <c r="B89" s="176"/>
      <c r="C89" s="177"/>
      <c r="D89" s="178" t="s">
        <v>73</v>
      </c>
      <c r="E89" s="190" t="s">
        <v>82</v>
      </c>
      <c r="F89" s="190" t="s">
        <v>156</v>
      </c>
      <c r="G89" s="177"/>
      <c r="H89" s="177"/>
      <c r="I89" s="180"/>
      <c r="J89" s="191">
        <f>BK89</f>
        <v>0</v>
      </c>
      <c r="K89" s="177"/>
      <c r="L89" s="182"/>
      <c r="M89" s="183"/>
      <c r="N89" s="184"/>
      <c r="O89" s="184"/>
      <c r="P89" s="185">
        <f>SUM(P90:P210)</f>
        <v>0</v>
      </c>
      <c r="Q89" s="184"/>
      <c r="R89" s="185">
        <f>SUM(R90:R210)</f>
        <v>0.36792000000000002</v>
      </c>
      <c r="S89" s="184"/>
      <c r="T89" s="186">
        <f>SUM(T90:T210)</f>
        <v>0</v>
      </c>
      <c r="AR89" s="187" t="s">
        <v>82</v>
      </c>
      <c r="AT89" s="188" t="s">
        <v>73</v>
      </c>
      <c r="AU89" s="188" t="s">
        <v>82</v>
      </c>
      <c r="AY89" s="187" t="s">
        <v>153</v>
      </c>
      <c r="BK89" s="189">
        <f>SUM(BK90:BK210)</f>
        <v>0</v>
      </c>
    </row>
    <row r="90" spans="2:65" s="1" customFormat="1" ht="38.25" customHeight="1">
      <c r="B90" s="41"/>
      <c r="C90" s="192" t="s">
        <v>82</v>
      </c>
      <c r="D90" s="192" t="s">
        <v>157</v>
      </c>
      <c r="E90" s="193" t="s">
        <v>158</v>
      </c>
      <c r="F90" s="194" t="s">
        <v>159</v>
      </c>
      <c r="G90" s="195" t="s">
        <v>160</v>
      </c>
      <c r="H90" s="196">
        <v>90</v>
      </c>
      <c r="I90" s="197"/>
      <c r="J90" s="198">
        <f>ROUND(I90*H90,2)</f>
        <v>0</v>
      </c>
      <c r="K90" s="194" t="s">
        <v>161</v>
      </c>
      <c r="L90" s="61"/>
      <c r="M90" s="199" t="s">
        <v>30</v>
      </c>
      <c r="N90" s="200" t="s">
        <v>45</v>
      </c>
      <c r="O90" s="42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4" t="s">
        <v>162</v>
      </c>
      <c r="AT90" s="24" t="s">
        <v>157</v>
      </c>
      <c r="AU90" s="24" t="s">
        <v>84</v>
      </c>
      <c r="AY90" s="24" t="s">
        <v>153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4" t="s">
        <v>82</v>
      </c>
      <c r="BK90" s="203">
        <f>ROUND(I90*H90,2)</f>
        <v>0</v>
      </c>
      <c r="BL90" s="24" t="s">
        <v>162</v>
      </c>
      <c r="BM90" s="24" t="s">
        <v>1261</v>
      </c>
    </row>
    <row r="91" spans="2:65" s="11" customFormat="1" ht="13.5">
      <c r="B91" s="204"/>
      <c r="C91" s="205"/>
      <c r="D91" s="206" t="s">
        <v>165</v>
      </c>
      <c r="E91" s="207" t="s">
        <v>30</v>
      </c>
      <c r="F91" s="208" t="s">
        <v>1262</v>
      </c>
      <c r="G91" s="205"/>
      <c r="H91" s="207" t="s">
        <v>30</v>
      </c>
      <c r="I91" s="209"/>
      <c r="J91" s="205"/>
      <c r="K91" s="205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165</v>
      </c>
      <c r="AU91" s="214" t="s">
        <v>84</v>
      </c>
      <c r="AV91" s="11" t="s">
        <v>82</v>
      </c>
      <c r="AW91" s="11" t="s">
        <v>37</v>
      </c>
      <c r="AX91" s="11" t="s">
        <v>74</v>
      </c>
      <c r="AY91" s="214" t="s">
        <v>153</v>
      </c>
    </row>
    <row r="92" spans="2:65" s="11" customFormat="1" ht="13.5">
      <c r="B92" s="204"/>
      <c r="C92" s="205"/>
      <c r="D92" s="206" t="s">
        <v>165</v>
      </c>
      <c r="E92" s="207" t="s">
        <v>30</v>
      </c>
      <c r="F92" s="208" t="s">
        <v>1263</v>
      </c>
      <c r="G92" s="205"/>
      <c r="H92" s="207" t="s">
        <v>30</v>
      </c>
      <c r="I92" s="209"/>
      <c r="J92" s="205"/>
      <c r="K92" s="205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165</v>
      </c>
      <c r="AU92" s="214" t="s">
        <v>84</v>
      </c>
      <c r="AV92" s="11" t="s">
        <v>82</v>
      </c>
      <c r="AW92" s="11" t="s">
        <v>37</v>
      </c>
      <c r="AX92" s="11" t="s">
        <v>74</v>
      </c>
      <c r="AY92" s="214" t="s">
        <v>153</v>
      </c>
    </row>
    <row r="93" spans="2:65" s="11" customFormat="1" ht="13.5">
      <c r="B93" s="204"/>
      <c r="C93" s="205"/>
      <c r="D93" s="206" t="s">
        <v>165</v>
      </c>
      <c r="E93" s="207" t="s">
        <v>30</v>
      </c>
      <c r="F93" s="208" t="s">
        <v>1264</v>
      </c>
      <c r="G93" s="205"/>
      <c r="H93" s="207" t="s">
        <v>30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165</v>
      </c>
      <c r="AU93" s="214" t="s">
        <v>84</v>
      </c>
      <c r="AV93" s="11" t="s">
        <v>82</v>
      </c>
      <c r="AW93" s="11" t="s">
        <v>37</v>
      </c>
      <c r="AX93" s="11" t="s">
        <v>74</v>
      </c>
      <c r="AY93" s="214" t="s">
        <v>153</v>
      </c>
    </row>
    <row r="94" spans="2:65" s="12" customFormat="1" ht="13.5">
      <c r="B94" s="215"/>
      <c r="C94" s="216"/>
      <c r="D94" s="206" t="s">
        <v>165</v>
      </c>
      <c r="E94" s="217" t="s">
        <v>30</v>
      </c>
      <c r="F94" s="218" t="s">
        <v>1265</v>
      </c>
      <c r="G94" s="216"/>
      <c r="H94" s="219">
        <v>45.54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165</v>
      </c>
      <c r="AU94" s="225" t="s">
        <v>84</v>
      </c>
      <c r="AV94" s="12" t="s">
        <v>84</v>
      </c>
      <c r="AW94" s="12" t="s">
        <v>37</v>
      </c>
      <c r="AX94" s="12" t="s">
        <v>74</v>
      </c>
      <c r="AY94" s="225" t="s">
        <v>153</v>
      </c>
    </row>
    <row r="95" spans="2:65" s="11" customFormat="1" ht="13.5">
      <c r="B95" s="204"/>
      <c r="C95" s="205"/>
      <c r="D95" s="206" t="s">
        <v>165</v>
      </c>
      <c r="E95" s="207" t="s">
        <v>30</v>
      </c>
      <c r="F95" s="208" t="s">
        <v>1266</v>
      </c>
      <c r="G95" s="205"/>
      <c r="H95" s="207" t="s">
        <v>30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165</v>
      </c>
      <c r="AU95" s="214" t="s">
        <v>84</v>
      </c>
      <c r="AV95" s="11" t="s">
        <v>82</v>
      </c>
      <c r="AW95" s="11" t="s">
        <v>37</v>
      </c>
      <c r="AX95" s="11" t="s">
        <v>74</v>
      </c>
      <c r="AY95" s="214" t="s">
        <v>153</v>
      </c>
    </row>
    <row r="96" spans="2:65" s="12" customFormat="1" ht="13.5">
      <c r="B96" s="215"/>
      <c r="C96" s="216"/>
      <c r="D96" s="206" t="s">
        <v>165</v>
      </c>
      <c r="E96" s="217" t="s">
        <v>30</v>
      </c>
      <c r="F96" s="218" t="s">
        <v>1267</v>
      </c>
      <c r="G96" s="216"/>
      <c r="H96" s="219">
        <v>57.2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165</v>
      </c>
      <c r="AU96" s="225" t="s">
        <v>84</v>
      </c>
      <c r="AV96" s="12" t="s">
        <v>84</v>
      </c>
      <c r="AW96" s="12" t="s">
        <v>37</v>
      </c>
      <c r="AX96" s="12" t="s">
        <v>74</v>
      </c>
      <c r="AY96" s="225" t="s">
        <v>153</v>
      </c>
    </row>
    <row r="97" spans="2:65" s="11" customFormat="1" ht="13.5">
      <c r="B97" s="204"/>
      <c r="C97" s="205"/>
      <c r="D97" s="206" t="s">
        <v>165</v>
      </c>
      <c r="E97" s="207" t="s">
        <v>30</v>
      </c>
      <c r="F97" s="208" t="s">
        <v>1268</v>
      </c>
      <c r="G97" s="205"/>
      <c r="H97" s="207" t="s">
        <v>30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165</v>
      </c>
      <c r="AU97" s="214" t="s">
        <v>84</v>
      </c>
      <c r="AV97" s="11" t="s">
        <v>82</v>
      </c>
      <c r="AW97" s="11" t="s">
        <v>37</v>
      </c>
      <c r="AX97" s="11" t="s">
        <v>74</v>
      </c>
      <c r="AY97" s="214" t="s">
        <v>153</v>
      </c>
    </row>
    <row r="98" spans="2:65" s="12" customFormat="1" ht="13.5">
      <c r="B98" s="215"/>
      <c r="C98" s="216"/>
      <c r="D98" s="206" t="s">
        <v>165</v>
      </c>
      <c r="E98" s="217" t="s">
        <v>30</v>
      </c>
      <c r="F98" s="218" t="s">
        <v>1269</v>
      </c>
      <c r="G98" s="216"/>
      <c r="H98" s="219">
        <v>63.25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165</v>
      </c>
      <c r="AU98" s="225" t="s">
        <v>84</v>
      </c>
      <c r="AV98" s="12" t="s">
        <v>84</v>
      </c>
      <c r="AW98" s="12" t="s">
        <v>37</v>
      </c>
      <c r="AX98" s="12" t="s">
        <v>74</v>
      </c>
      <c r="AY98" s="225" t="s">
        <v>153</v>
      </c>
    </row>
    <row r="99" spans="2:65" s="11" customFormat="1" ht="13.5">
      <c r="B99" s="204"/>
      <c r="C99" s="205"/>
      <c r="D99" s="206" t="s">
        <v>165</v>
      </c>
      <c r="E99" s="207" t="s">
        <v>30</v>
      </c>
      <c r="F99" s="208" t="s">
        <v>1270</v>
      </c>
      <c r="G99" s="205"/>
      <c r="H99" s="207" t="s">
        <v>30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165</v>
      </c>
      <c r="AU99" s="214" t="s">
        <v>84</v>
      </c>
      <c r="AV99" s="11" t="s">
        <v>82</v>
      </c>
      <c r="AW99" s="11" t="s">
        <v>37</v>
      </c>
      <c r="AX99" s="11" t="s">
        <v>74</v>
      </c>
      <c r="AY99" s="214" t="s">
        <v>153</v>
      </c>
    </row>
    <row r="100" spans="2:65" s="12" customFormat="1" ht="13.5">
      <c r="B100" s="215"/>
      <c r="C100" s="216"/>
      <c r="D100" s="206" t="s">
        <v>165</v>
      </c>
      <c r="E100" s="217" t="s">
        <v>30</v>
      </c>
      <c r="F100" s="218" t="s">
        <v>1271</v>
      </c>
      <c r="G100" s="216"/>
      <c r="H100" s="219">
        <v>13.805999999999999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165</v>
      </c>
      <c r="AU100" s="225" t="s">
        <v>84</v>
      </c>
      <c r="AV100" s="12" t="s">
        <v>84</v>
      </c>
      <c r="AW100" s="12" t="s">
        <v>37</v>
      </c>
      <c r="AX100" s="12" t="s">
        <v>74</v>
      </c>
      <c r="AY100" s="225" t="s">
        <v>153</v>
      </c>
    </row>
    <row r="101" spans="2:65" s="12" customFormat="1" ht="13.5">
      <c r="B101" s="215"/>
      <c r="C101" s="216"/>
      <c r="D101" s="206" t="s">
        <v>165</v>
      </c>
      <c r="E101" s="217" t="s">
        <v>30</v>
      </c>
      <c r="F101" s="218" t="s">
        <v>1272</v>
      </c>
      <c r="G101" s="216"/>
      <c r="H101" s="219">
        <v>0.20399999999999999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165</v>
      </c>
      <c r="AU101" s="225" t="s">
        <v>84</v>
      </c>
      <c r="AV101" s="12" t="s">
        <v>84</v>
      </c>
      <c r="AW101" s="12" t="s">
        <v>37</v>
      </c>
      <c r="AX101" s="12" t="s">
        <v>74</v>
      </c>
      <c r="AY101" s="225" t="s">
        <v>153</v>
      </c>
    </row>
    <row r="102" spans="2:65" s="13" customFormat="1" ht="13.5">
      <c r="B102" s="226"/>
      <c r="C102" s="227"/>
      <c r="D102" s="206" t="s">
        <v>165</v>
      </c>
      <c r="E102" s="228" t="s">
        <v>30</v>
      </c>
      <c r="F102" s="229" t="s">
        <v>1273</v>
      </c>
      <c r="G102" s="227"/>
      <c r="H102" s="230">
        <v>180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165</v>
      </c>
      <c r="AU102" s="236" t="s">
        <v>84</v>
      </c>
      <c r="AV102" s="13" t="s">
        <v>163</v>
      </c>
      <c r="AW102" s="13" t="s">
        <v>37</v>
      </c>
      <c r="AX102" s="13" t="s">
        <v>74</v>
      </c>
      <c r="AY102" s="236" t="s">
        <v>153</v>
      </c>
    </row>
    <row r="103" spans="2:65" s="11" customFormat="1" ht="13.5">
      <c r="B103" s="204"/>
      <c r="C103" s="205"/>
      <c r="D103" s="206" t="s">
        <v>165</v>
      </c>
      <c r="E103" s="207" t="s">
        <v>30</v>
      </c>
      <c r="F103" s="208" t="s">
        <v>1274</v>
      </c>
      <c r="G103" s="205"/>
      <c r="H103" s="207" t="s">
        <v>30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165</v>
      </c>
      <c r="AU103" s="214" t="s">
        <v>84</v>
      </c>
      <c r="AV103" s="11" t="s">
        <v>82</v>
      </c>
      <c r="AW103" s="11" t="s">
        <v>37</v>
      </c>
      <c r="AX103" s="11" t="s">
        <v>74</v>
      </c>
      <c r="AY103" s="214" t="s">
        <v>153</v>
      </c>
    </row>
    <row r="104" spans="2:65" s="12" customFormat="1" ht="13.5">
      <c r="B104" s="215"/>
      <c r="C104" s="216"/>
      <c r="D104" s="206" t="s">
        <v>165</v>
      </c>
      <c r="E104" s="217" t="s">
        <v>30</v>
      </c>
      <c r="F104" s="218" t="s">
        <v>1275</v>
      </c>
      <c r="G104" s="216"/>
      <c r="H104" s="219">
        <v>90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165</v>
      </c>
      <c r="AU104" s="225" t="s">
        <v>84</v>
      </c>
      <c r="AV104" s="12" t="s">
        <v>84</v>
      </c>
      <c r="AW104" s="12" t="s">
        <v>37</v>
      </c>
      <c r="AX104" s="12" t="s">
        <v>74</v>
      </c>
      <c r="AY104" s="225" t="s">
        <v>153</v>
      </c>
    </row>
    <row r="105" spans="2:65" s="13" customFormat="1" ht="13.5">
      <c r="B105" s="226"/>
      <c r="C105" s="227"/>
      <c r="D105" s="206" t="s">
        <v>165</v>
      </c>
      <c r="E105" s="228" t="s">
        <v>30</v>
      </c>
      <c r="F105" s="229" t="s">
        <v>1276</v>
      </c>
      <c r="G105" s="227"/>
      <c r="H105" s="230">
        <v>90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165</v>
      </c>
      <c r="AU105" s="236" t="s">
        <v>84</v>
      </c>
      <c r="AV105" s="13" t="s">
        <v>163</v>
      </c>
      <c r="AW105" s="13" t="s">
        <v>37</v>
      </c>
      <c r="AX105" s="13" t="s">
        <v>82</v>
      </c>
      <c r="AY105" s="236" t="s">
        <v>153</v>
      </c>
    </row>
    <row r="106" spans="2:65" s="1" customFormat="1" ht="38.25" customHeight="1">
      <c r="B106" s="41"/>
      <c r="C106" s="192" t="s">
        <v>84</v>
      </c>
      <c r="D106" s="192" t="s">
        <v>157</v>
      </c>
      <c r="E106" s="193" t="s">
        <v>185</v>
      </c>
      <c r="F106" s="194" t="s">
        <v>186</v>
      </c>
      <c r="G106" s="195" t="s">
        <v>160</v>
      </c>
      <c r="H106" s="196">
        <v>45</v>
      </c>
      <c r="I106" s="197"/>
      <c r="J106" s="198">
        <f>ROUND(I106*H106,2)</f>
        <v>0</v>
      </c>
      <c r="K106" s="194" t="s">
        <v>161</v>
      </c>
      <c r="L106" s="61"/>
      <c r="M106" s="199" t="s">
        <v>30</v>
      </c>
      <c r="N106" s="200" t="s">
        <v>45</v>
      </c>
      <c r="O106" s="42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4" t="s">
        <v>162</v>
      </c>
      <c r="AT106" s="24" t="s">
        <v>157</v>
      </c>
      <c r="AU106" s="24" t="s">
        <v>84</v>
      </c>
      <c r="AY106" s="24" t="s">
        <v>153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82</v>
      </c>
      <c r="BK106" s="203">
        <f>ROUND(I106*H106,2)</f>
        <v>0</v>
      </c>
      <c r="BL106" s="24" t="s">
        <v>162</v>
      </c>
      <c r="BM106" s="24" t="s">
        <v>1277</v>
      </c>
    </row>
    <row r="107" spans="2:65" s="11" customFormat="1" ht="13.5">
      <c r="B107" s="204"/>
      <c r="C107" s="205"/>
      <c r="D107" s="206" t="s">
        <v>165</v>
      </c>
      <c r="E107" s="207" t="s">
        <v>30</v>
      </c>
      <c r="F107" s="208" t="s">
        <v>1278</v>
      </c>
      <c r="G107" s="205"/>
      <c r="H107" s="207" t="s">
        <v>30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165</v>
      </c>
      <c r="AU107" s="214" t="s">
        <v>84</v>
      </c>
      <c r="AV107" s="11" t="s">
        <v>82</v>
      </c>
      <c r="AW107" s="11" t="s">
        <v>37</v>
      </c>
      <c r="AX107" s="11" t="s">
        <v>74</v>
      </c>
      <c r="AY107" s="214" t="s">
        <v>153</v>
      </c>
    </row>
    <row r="108" spans="2:65" s="11" customFormat="1" ht="13.5">
      <c r="B108" s="204"/>
      <c r="C108" s="205"/>
      <c r="D108" s="206" t="s">
        <v>165</v>
      </c>
      <c r="E108" s="207" t="s">
        <v>30</v>
      </c>
      <c r="F108" s="208" t="s">
        <v>1279</v>
      </c>
      <c r="G108" s="205"/>
      <c r="H108" s="207" t="s">
        <v>30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165</v>
      </c>
      <c r="AU108" s="214" t="s">
        <v>84</v>
      </c>
      <c r="AV108" s="11" t="s">
        <v>82</v>
      </c>
      <c r="AW108" s="11" t="s">
        <v>37</v>
      </c>
      <c r="AX108" s="11" t="s">
        <v>74</v>
      </c>
      <c r="AY108" s="214" t="s">
        <v>153</v>
      </c>
    </row>
    <row r="109" spans="2:65" s="12" customFormat="1" ht="13.5">
      <c r="B109" s="215"/>
      <c r="C109" s="216"/>
      <c r="D109" s="206" t="s">
        <v>165</v>
      </c>
      <c r="E109" s="217" t="s">
        <v>30</v>
      </c>
      <c r="F109" s="218" t="s">
        <v>1280</v>
      </c>
      <c r="G109" s="216"/>
      <c r="H109" s="219">
        <v>45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165</v>
      </c>
      <c r="AU109" s="225" t="s">
        <v>84</v>
      </c>
      <c r="AV109" s="12" t="s">
        <v>84</v>
      </c>
      <c r="AW109" s="12" t="s">
        <v>37</v>
      </c>
      <c r="AX109" s="12" t="s">
        <v>82</v>
      </c>
      <c r="AY109" s="225" t="s">
        <v>153</v>
      </c>
    </row>
    <row r="110" spans="2:65" s="1" customFormat="1" ht="38.25" customHeight="1">
      <c r="B110" s="41"/>
      <c r="C110" s="192" t="s">
        <v>163</v>
      </c>
      <c r="D110" s="192" t="s">
        <v>157</v>
      </c>
      <c r="E110" s="193" t="s">
        <v>190</v>
      </c>
      <c r="F110" s="194" t="s">
        <v>191</v>
      </c>
      <c r="G110" s="195" t="s">
        <v>160</v>
      </c>
      <c r="H110" s="196">
        <v>90</v>
      </c>
      <c r="I110" s="197"/>
      <c r="J110" s="198">
        <f>ROUND(I110*H110,2)</f>
        <v>0</v>
      </c>
      <c r="K110" s="194" t="s">
        <v>161</v>
      </c>
      <c r="L110" s="61"/>
      <c r="M110" s="199" t="s">
        <v>30</v>
      </c>
      <c r="N110" s="200" t="s">
        <v>45</v>
      </c>
      <c r="O110" s="42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4" t="s">
        <v>162</v>
      </c>
      <c r="AT110" s="24" t="s">
        <v>157</v>
      </c>
      <c r="AU110" s="24" t="s">
        <v>84</v>
      </c>
      <c r="AY110" s="24" t="s">
        <v>153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4" t="s">
        <v>82</v>
      </c>
      <c r="BK110" s="203">
        <f>ROUND(I110*H110,2)</f>
        <v>0</v>
      </c>
      <c r="BL110" s="24" t="s">
        <v>162</v>
      </c>
      <c r="BM110" s="24" t="s">
        <v>1281</v>
      </c>
    </row>
    <row r="111" spans="2:65" s="11" customFormat="1" ht="13.5">
      <c r="B111" s="204"/>
      <c r="C111" s="205"/>
      <c r="D111" s="206" t="s">
        <v>165</v>
      </c>
      <c r="E111" s="207" t="s">
        <v>30</v>
      </c>
      <c r="F111" s="208" t="s">
        <v>1282</v>
      </c>
      <c r="G111" s="205"/>
      <c r="H111" s="207" t="s">
        <v>30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165</v>
      </c>
      <c r="AU111" s="214" t="s">
        <v>84</v>
      </c>
      <c r="AV111" s="11" t="s">
        <v>82</v>
      </c>
      <c r="AW111" s="11" t="s">
        <v>37</v>
      </c>
      <c r="AX111" s="11" t="s">
        <v>74</v>
      </c>
      <c r="AY111" s="214" t="s">
        <v>153</v>
      </c>
    </row>
    <row r="112" spans="2:65" s="11" customFormat="1" ht="13.5">
      <c r="B112" s="204"/>
      <c r="C112" s="205"/>
      <c r="D112" s="206" t="s">
        <v>165</v>
      </c>
      <c r="E112" s="207" t="s">
        <v>30</v>
      </c>
      <c r="F112" s="208" t="s">
        <v>1263</v>
      </c>
      <c r="G112" s="205"/>
      <c r="H112" s="207" t="s">
        <v>30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165</v>
      </c>
      <c r="AU112" s="214" t="s">
        <v>84</v>
      </c>
      <c r="AV112" s="11" t="s">
        <v>82</v>
      </c>
      <c r="AW112" s="11" t="s">
        <v>37</v>
      </c>
      <c r="AX112" s="11" t="s">
        <v>74</v>
      </c>
      <c r="AY112" s="214" t="s">
        <v>153</v>
      </c>
    </row>
    <row r="113" spans="2:65" s="11" customFormat="1" ht="13.5">
      <c r="B113" s="204"/>
      <c r="C113" s="205"/>
      <c r="D113" s="206" t="s">
        <v>165</v>
      </c>
      <c r="E113" s="207" t="s">
        <v>30</v>
      </c>
      <c r="F113" s="208" t="s">
        <v>1264</v>
      </c>
      <c r="G113" s="205"/>
      <c r="H113" s="207" t="s">
        <v>30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165</v>
      </c>
      <c r="AU113" s="214" t="s">
        <v>84</v>
      </c>
      <c r="AV113" s="11" t="s">
        <v>82</v>
      </c>
      <c r="AW113" s="11" t="s">
        <v>37</v>
      </c>
      <c r="AX113" s="11" t="s">
        <v>74</v>
      </c>
      <c r="AY113" s="214" t="s">
        <v>153</v>
      </c>
    </row>
    <row r="114" spans="2:65" s="12" customFormat="1" ht="13.5">
      <c r="B114" s="215"/>
      <c r="C114" s="216"/>
      <c r="D114" s="206" t="s">
        <v>165</v>
      </c>
      <c r="E114" s="217" t="s">
        <v>30</v>
      </c>
      <c r="F114" s="218" t="s">
        <v>1265</v>
      </c>
      <c r="G114" s="216"/>
      <c r="H114" s="219">
        <v>45.54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165</v>
      </c>
      <c r="AU114" s="225" t="s">
        <v>84</v>
      </c>
      <c r="AV114" s="12" t="s">
        <v>84</v>
      </c>
      <c r="AW114" s="12" t="s">
        <v>37</v>
      </c>
      <c r="AX114" s="12" t="s">
        <v>74</v>
      </c>
      <c r="AY114" s="225" t="s">
        <v>153</v>
      </c>
    </row>
    <row r="115" spans="2:65" s="11" customFormat="1" ht="13.5">
      <c r="B115" s="204"/>
      <c r="C115" s="205"/>
      <c r="D115" s="206" t="s">
        <v>165</v>
      </c>
      <c r="E115" s="207" t="s">
        <v>30</v>
      </c>
      <c r="F115" s="208" t="s">
        <v>1266</v>
      </c>
      <c r="G115" s="205"/>
      <c r="H115" s="207" t="s">
        <v>30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165</v>
      </c>
      <c r="AU115" s="214" t="s">
        <v>84</v>
      </c>
      <c r="AV115" s="11" t="s">
        <v>82</v>
      </c>
      <c r="AW115" s="11" t="s">
        <v>37</v>
      </c>
      <c r="AX115" s="11" t="s">
        <v>74</v>
      </c>
      <c r="AY115" s="214" t="s">
        <v>153</v>
      </c>
    </row>
    <row r="116" spans="2:65" s="12" customFormat="1" ht="13.5">
      <c r="B116" s="215"/>
      <c r="C116" s="216"/>
      <c r="D116" s="206" t="s">
        <v>165</v>
      </c>
      <c r="E116" s="217" t="s">
        <v>30</v>
      </c>
      <c r="F116" s="218" t="s">
        <v>1267</v>
      </c>
      <c r="G116" s="216"/>
      <c r="H116" s="219">
        <v>57.2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165</v>
      </c>
      <c r="AU116" s="225" t="s">
        <v>84</v>
      </c>
      <c r="AV116" s="12" t="s">
        <v>84</v>
      </c>
      <c r="AW116" s="12" t="s">
        <v>37</v>
      </c>
      <c r="AX116" s="12" t="s">
        <v>74</v>
      </c>
      <c r="AY116" s="225" t="s">
        <v>153</v>
      </c>
    </row>
    <row r="117" spans="2:65" s="11" customFormat="1" ht="13.5">
      <c r="B117" s="204"/>
      <c r="C117" s="205"/>
      <c r="D117" s="206" t="s">
        <v>165</v>
      </c>
      <c r="E117" s="207" t="s">
        <v>30</v>
      </c>
      <c r="F117" s="208" t="s">
        <v>1268</v>
      </c>
      <c r="G117" s="205"/>
      <c r="H117" s="207" t="s">
        <v>30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165</v>
      </c>
      <c r="AU117" s="214" t="s">
        <v>84</v>
      </c>
      <c r="AV117" s="11" t="s">
        <v>82</v>
      </c>
      <c r="AW117" s="11" t="s">
        <v>37</v>
      </c>
      <c r="AX117" s="11" t="s">
        <v>74</v>
      </c>
      <c r="AY117" s="214" t="s">
        <v>153</v>
      </c>
    </row>
    <row r="118" spans="2:65" s="12" customFormat="1" ht="13.5">
      <c r="B118" s="215"/>
      <c r="C118" s="216"/>
      <c r="D118" s="206" t="s">
        <v>165</v>
      </c>
      <c r="E118" s="217" t="s">
        <v>30</v>
      </c>
      <c r="F118" s="218" t="s">
        <v>1269</v>
      </c>
      <c r="G118" s="216"/>
      <c r="H118" s="219">
        <v>63.25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165</v>
      </c>
      <c r="AU118" s="225" t="s">
        <v>84</v>
      </c>
      <c r="AV118" s="12" t="s">
        <v>84</v>
      </c>
      <c r="AW118" s="12" t="s">
        <v>37</v>
      </c>
      <c r="AX118" s="12" t="s">
        <v>74</v>
      </c>
      <c r="AY118" s="225" t="s">
        <v>153</v>
      </c>
    </row>
    <row r="119" spans="2:65" s="11" customFormat="1" ht="13.5">
      <c r="B119" s="204"/>
      <c r="C119" s="205"/>
      <c r="D119" s="206" t="s">
        <v>165</v>
      </c>
      <c r="E119" s="207" t="s">
        <v>30</v>
      </c>
      <c r="F119" s="208" t="s">
        <v>1270</v>
      </c>
      <c r="G119" s="205"/>
      <c r="H119" s="207" t="s">
        <v>30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165</v>
      </c>
      <c r="AU119" s="214" t="s">
        <v>84</v>
      </c>
      <c r="AV119" s="11" t="s">
        <v>82</v>
      </c>
      <c r="AW119" s="11" t="s">
        <v>37</v>
      </c>
      <c r="AX119" s="11" t="s">
        <v>74</v>
      </c>
      <c r="AY119" s="214" t="s">
        <v>153</v>
      </c>
    </row>
    <row r="120" spans="2:65" s="12" customFormat="1" ht="13.5">
      <c r="B120" s="215"/>
      <c r="C120" s="216"/>
      <c r="D120" s="206" t="s">
        <v>165</v>
      </c>
      <c r="E120" s="217" t="s">
        <v>30</v>
      </c>
      <c r="F120" s="218" t="s">
        <v>1271</v>
      </c>
      <c r="G120" s="216"/>
      <c r="H120" s="219">
        <v>13.805999999999999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165</v>
      </c>
      <c r="AU120" s="225" t="s">
        <v>84</v>
      </c>
      <c r="AV120" s="12" t="s">
        <v>84</v>
      </c>
      <c r="AW120" s="12" t="s">
        <v>37</v>
      </c>
      <c r="AX120" s="12" t="s">
        <v>74</v>
      </c>
      <c r="AY120" s="225" t="s">
        <v>153</v>
      </c>
    </row>
    <row r="121" spans="2:65" s="12" customFormat="1" ht="13.5">
      <c r="B121" s="215"/>
      <c r="C121" s="216"/>
      <c r="D121" s="206" t="s">
        <v>165</v>
      </c>
      <c r="E121" s="217" t="s">
        <v>30</v>
      </c>
      <c r="F121" s="218" t="s">
        <v>1272</v>
      </c>
      <c r="G121" s="216"/>
      <c r="H121" s="219">
        <v>0.20399999999999999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165</v>
      </c>
      <c r="AU121" s="225" t="s">
        <v>84</v>
      </c>
      <c r="AV121" s="12" t="s">
        <v>84</v>
      </c>
      <c r="AW121" s="12" t="s">
        <v>37</v>
      </c>
      <c r="AX121" s="12" t="s">
        <v>74</v>
      </c>
      <c r="AY121" s="225" t="s">
        <v>153</v>
      </c>
    </row>
    <row r="122" spans="2:65" s="13" customFormat="1" ht="13.5">
      <c r="B122" s="226"/>
      <c r="C122" s="227"/>
      <c r="D122" s="206" t="s">
        <v>165</v>
      </c>
      <c r="E122" s="228" t="s">
        <v>30</v>
      </c>
      <c r="F122" s="229" t="s">
        <v>1273</v>
      </c>
      <c r="G122" s="227"/>
      <c r="H122" s="230">
        <v>180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165</v>
      </c>
      <c r="AU122" s="236" t="s">
        <v>84</v>
      </c>
      <c r="AV122" s="13" t="s">
        <v>163</v>
      </c>
      <c r="AW122" s="13" t="s">
        <v>37</v>
      </c>
      <c r="AX122" s="13" t="s">
        <v>74</v>
      </c>
      <c r="AY122" s="236" t="s">
        <v>153</v>
      </c>
    </row>
    <row r="123" spans="2:65" s="11" customFormat="1" ht="13.5">
      <c r="B123" s="204"/>
      <c r="C123" s="205"/>
      <c r="D123" s="206" t="s">
        <v>165</v>
      </c>
      <c r="E123" s="207" t="s">
        <v>30</v>
      </c>
      <c r="F123" s="208" t="s">
        <v>1274</v>
      </c>
      <c r="G123" s="205"/>
      <c r="H123" s="207" t="s">
        <v>30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165</v>
      </c>
      <c r="AU123" s="214" t="s">
        <v>84</v>
      </c>
      <c r="AV123" s="11" t="s">
        <v>82</v>
      </c>
      <c r="AW123" s="11" t="s">
        <v>37</v>
      </c>
      <c r="AX123" s="11" t="s">
        <v>74</v>
      </c>
      <c r="AY123" s="214" t="s">
        <v>153</v>
      </c>
    </row>
    <row r="124" spans="2:65" s="12" customFormat="1" ht="13.5">
      <c r="B124" s="215"/>
      <c r="C124" s="216"/>
      <c r="D124" s="206" t="s">
        <v>165</v>
      </c>
      <c r="E124" s="217" t="s">
        <v>30</v>
      </c>
      <c r="F124" s="218" t="s">
        <v>1275</v>
      </c>
      <c r="G124" s="216"/>
      <c r="H124" s="219">
        <v>90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165</v>
      </c>
      <c r="AU124" s="225" t="s">
        <v>84</v>
      </c>
      <c r="AV124" s="12" t="s">
        <v>84</v>
      </c>
      <c r="AW124" s="12" t="s">
        <v>37</v>
      </c>
      <c r="AX124" s="12" t="s">
        <v>74</v>
      </c>
      <c r="AY124" s="225" t="s">
        <v>153</v>
      </c>
    </row>
    <row r="125" spans="2:65" s="13" customFormat="1" ht="13.5">
      <c r="B125" s="226"/>
      <c r="C125" s="227"/>
      <c r="D125" s="206" t="s">
        <v>165</v>
      </c>
      <c r="E125" s="228" t="s">
        <v>30</v>
      </c>
      <c r="F125" s="229" t="s">
        <v>1276</v>
      </c>
      <c r="G125" s="227"/>
      <c r="H125" s="230">
        <v>90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165</v>
      </c>
      <c r="AU125" s="236" t="s">
        <v>84</v>
      </c>
      <c r="AV125" s="13" t="s">
        <v>163</v>
      </c>
      <c r="AW125" s="13" t="s">
        <v>37</v>
      </c>
      <c r="AX125" s="13" t="s">
        <v>82</v>
      </c>
      <c r="AY125" s="236" t="s">
        <v>153</v>
      </c>
    </row>
    <row r="126" spans="2:65" s="1" customFormat="1" ht="38.25" customHeight="1">
      <c r="B126" s="41"/>
      <c r="C126" s="192" t="s">
        <v>162</v>
      </c>
      <c r="D126" s="192" t="s">
        <v>157</v>
      </c>
      <c r="E126" s="193" t="s">
        <v>198</v>
      </c>
      <c r="F126" s="194" t="s">
        <v>199</v>
      </c>
      <c r="G126" s="195" t="s">
        <v>160</v>
      </c>
      <c r="H126" s="196">
        <v>45</v>
      </c>
      <c r="I126" s="197"/>
      <c r="J126" s="198">
        <f>ROUND(I126*H126,2)</f>
        <v>0</v>
      </c>
      <c r="K126" s="194" t="s">
        <v>161</v>
      </c>
      <c r="L126" s="61"/>
      <c r="M126" s="199" t="s">
        <v>30</v>
      </c>
      <c r="N126" s="200" t="s">
        <v>45</v>
      </c>
      <c r="O126" s="42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AR126" s="24" t="s">
        <v>162</v>
      </c>
      <c r="AT126" s="24" t="s">
        <v>157</v>
      </c>
      <c r="AU126" s="24" t="s">
        <v>84</v>
      </c>
      <c r="AY126" s="24" t="s">
        <v>153</v>
      </c>
      <c r="BE126" s="203">
        <f>IF(N126="základní",J126,0)</f>
        <v>0</v>
      </c>
      <c r="BF126" s="203">
        <f>IF(N126="snížená",J126,0)</f>
        <v>0</v>
      </c>
      <c r="BG126" s="203">
        <f>IF(N126="zákl. přenesená",J126,0)</f>
        <v>0</v>
      </c>
      <c r="BH126" s="203">
        <f>IF(N126="sníž. přenesená",J126,0)</f>
        <v>0</v>
      </c>
      <c r="BI126" s="203">
        <f>IF(N126="nulová",J126,0)</f>
        <v>0</v>
      </c>
      <c r="BJ126" s="24" t="s">
        <v>82</v>
      </c>
      <c r="BK126" s="203">
        <f>ROUND(I126*H126,2)</f>
        <v>0</v>
      </c>
      <c r="BL126" s="24" t="s">
        <v>162</v>
      </c>
      <c r="BM126" s="24" t="s">
        <v>1283</v>
      </c>
    </row>
    <row r="127" spans="2:65" s="11" customFormat="1" ht="13.5">
      <c r="B127" s="204"/>
      <c r="C127" s="205"/>
      <c r="D127" s="206" t="s">
        <v>165</v>
      </c>
      <c r="E127" s="207" t="s">
        <v>30</v>
      </c>
      <c r="F127" s="208" t="s">
        <v>188</v>
      </c>
      <c r="G127" s="205"/>
      <c r="H127" s="207" t="s">
        <v>30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165</v>
      </c>
      <c r="AU127" s="214" t="s">
        <v>84</v>
      </c>
      <c r="AV127" s="11" t="s">
        <v>82</v>
      </c>
      <c r="AW127" s="11" t="s">
        <v>37</v>
      </c>
      <c r="AX127" s="11" t="s">
        <v>74</v>
      </c>
      <c r="AY127" s="214" t="s">
        <v>153</v>
      </c>
    </row>
    <row r="128" spans="2:65" s="11" customFormat="1" ht="13.5">
      <c r="B128" s="204"/>
      <c r="C128" s="205"/>
      <c r="D128" s="206" t="s">
        <v>165</v>
      </c>
      <c r="E128" s="207" t="s">
        <v>30</v>
      </c>
      <c r="F128" s="208" t="s">
        <v>1284</v>
      </c>
      <c r="G128" s="205"/>
      <c r="H128" s="207" t="s">
        <v>30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165</v>
      </c>
      <c r="AU128" s="214" t="s">
        <v>84</v>
      </c>
      <c r="AV128" s="11" t="s">
        <v>82</v>
      </c>
      <c r="AW128" s="11" t="s">
        <v>37</v>
      </c>
      <c r="AX128" s="11" t="s">
        <v>74</v>
      </c>
      <c r="AY128" s="214" t="s">
        <v>153</v>
      </c>
    </row>
    <row r="129" spans="2:65" s="12" customFormat="1" ht="13.5">
      <c r="B129" s="215"/>
      <c r="C129" s="216"/>
      <c r="D129" s="206" t="s">
        <v>165</v>
      </c>
      <c r="E129" s="217" t="s">
        <v>30</v>
      </c>
      <c r="F129" s="218" t="s">
        <v>1280</v>
      </c>
      <c r="G129" s="216"/>
      <c r="H129" s="219">
        <v>45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165</v>
      </c>
      <c r="AU129" s="225" t="s">
        <v>84</v>
      </c>
      <c r="AV129" s="12" t="s">
        <v>84</v>
      </c>
      <c r="AW129" s="12" t="s">
        <v>37</v>
      </c>
      <c r="AX129" s="12" t="s">
        <v>82</v>
      </c>
      <c r="AY129" s="225" t="s">
        <v>153</v>
      </c>
    </row>
    <row r="130" spans="2:65" s="1" customFormat="1" ht="25.5" customHeight="1">
      <c r="B130" s="41"/>
      <c r="C130" s="192" t="s">
        <v>202</v>
      </c>
      <c r="D130" s="192" t="s">
        <v>157</v>
      </c>
      <c r="E130" s="193" t="s">
        <v>1285</v>
      </c>
      <c r="F130" s="194" t="s">
        <v>1286</v>
      </c>
      <c r="G130" s="195" t="s">
        <v>205</v>
      </c>
      <c r="H130" s="196">
        <v>193</v>
      </c>
      <c r="I130" s="197"/>
      <c r="J130" s="198">
        <f>ROUND(I130*H130,2)</f>
        <v>0</v>
      </c>
      <c r="K130" s="194" t="s">
        <v>161</v>
      </c>
      <c r="L130" s="61"/>
      <c r="M130" s="199" t="s">
        <v>30</v>
      </c>
      <c r="N130" s="200" t="s">
        <v>45</v>
      </c>
      <c r="O130" s="42"/>
      <c r="P130" s="201">
        <f>O130*H130</f>
        <v>0</v>
      </c>
      <c r="Q130" s="201">
        <v>8.4000000000000003E-4</v>
      </c>
      <c r="R130" s="201">
        <f>Q130*H130</f>
        <v>0.16212000000000001</v>
      </c>
      <c r="S130" s="201">
        <v>0</v>
      </c>
      <c r="T130" s="202">
        <f>S130*H130</f>
        <v>0</v>
      </c>
      <c r="AR130" s="24" t="s">
        <v>162</v>
      </c>
      <c r="AT130" s="24" t="s">
        <v>157</v>
      </c>
      <c r="AU130" s="24" t="s">
        <v>84</v>
      </c>
      <c r="AY130" s="24" t="s">
        <v>153</v>
      </c>
      <c r="BE130" s="203">
        <f>IF(N130="základní",J130,0)</f>
        <v>0</v>
      </c>
      <c r="BF130" s="203">
        <f>IF(N130="snížená",J130,0)</f>
        <v>0</v>
      </c>
      <c r="BG130" s="203">
        <f>IF(N130="zákl. přenesená",J130,0)</f>
        <v>0</v>
      </c>
      <c r="BH130" s="203">
        <f>IF(N130="sníž. přenesená",J130,0)</f>
        <v>0</v>
      </c>
      <c r="BI130" s="203">
        <f>IF(N130="nulová",J130,0)</f>
        <v>0</v>
      </c>
      <c r="BJ130" s="24" t="s">
        <v>82</v>
      </c>
      <c r="BK130" s="203">
        <f>ROUND(I130*H130,2)</f>
        <v>0</v>
      </c>
      <c r="BL130" s="24" t="s">
        <v>162</v>
      </c>
      <c r="BM130" s="24" t="s">
        <v>1287</v>
      </c>
    </row>
    <row r="131" spans="2:65" s="11" customFormat="1" ht="13.5">
      <c r="B131" s="204"/>
      <c r="C131" s="205"/>
      <c r="D131" s="206" t="s">
        <v>165</v>
      </c>
      <c r="E131" s="207" t="s">
        <v>30</v>
      </c>
      <c r="F131" s="208" t="s">
        <v>1282</v>
      </c>
      <c r="G131" s="205"/>
      <c r="H131" s="207" t="s">
        <v>30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165</v>
      </c>
      <c r="AU131" s="214" t="s">
        <v>84</v>
      </c>
      <c r="AV131" s="11" t="s">
        <v>82</v>
      </c>
      <c r="AW131" s="11" t="s">
        <v>37</v>
      </c>
      <c r="AX131" s="11" t="s">
        <v>74</v>
      </c>
      <c r="AY131" s="214" t="s">
        <v>153</v>
      </c>
    </row>
    <row r="132" spans="2:65" s="11" customFormat="1" ht="13.5">
      <c r="B132" s="204"/>
      <c r="C132" s="205"/>
      <c r="D132" s="206" t="s">
        <v>165</v>
      </c>
      <c r="E132" s="207" t="s">
        <v>30</v>
      </c>
      <c r="F132" s="208" t="s">
        <v>1264</v>
      </c>
      <c r="G132" s="205"/>
      <c r="H132" s="207" t="s">
        <v>30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165</v>
      </c>
      <c r="AU132" s="214" t="s">
        <v>84</v>
      </c>
      <c r="AV132" s="11" t="s">
        <v>82</v>
      </c>
      <c r="AW132" s="11" t="s">
        <v>37</v>
      </c>
      <c r="AX132" s="11" t="s">
        <v>74</v>
      </c>
      <c r="AY132" s="214" t="s">
        <v>153</v>
      </c>
    </row>
    <row r="133" spans="2:65" s="12" customFormat="1" ht="13.5">
      <c r="B133" s="215"/>
      <c r="C133" s="216"/>
      <c r="D133" s="206" t="s">
        <v>165</v>
      </c>
      <c r="E133" s="217" t="s">
        <v>30</v>
      </c>
      <c r="F133" s="218" t="s">
        <v>1288</v>
      </c>
      <c r="G133" s="216"/>
      <c r="H133" s="219">
        <v>82.8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165</v>
      </c>
      <c r="AU133" s="225" t="s">
        <v>84</v>
      </c>
      <c r="AV133" s="12" t="s">
        <v>84</v>
      </c>
      <c r="AW133" s="12" t="s">
        <v>37</v>
      </c>
      <c r="AX133" s="12" t="s">
        <v>74</v>
      </c>
      <c r="AY133" s="225" t="s">
        <v>153</v>
      </c>
    </row>
    <row r="134" spans="2:65" s="11" customFormat="1" ht="13.5">
      <c r="B134" s="204"/>
      <c r="C134" s="205"/>
      <c r="D134" s="206" t="s">
        <v>165</v>
      </c>
      <c r="E134" s="207" t="s">
        <v>30</v>
      </c>
      <c r="F134" s="208" t="s">
        <v>1266</v>
      </c>
      <c r="G134" s="205"/>
      <c r="H134" s="207" t="s">
        <v>30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165</v>
      </c>
      <c r="AU134" s="214" t="s">
        <v>84</v>
      </c>
      <c r="AV134" s="11" t="s">
        <v>82</v>
      </c>
      <c r="AW134" s="11" t="s">
        <v>37</v>
      </c>
      <c r="AX134" s="11" t="s">
        <v>74</v>
      </c>
      <c r="AY134" s="214" t="s">
        <v>153</v>
      </c>
    </row>
    <row r="135" spans="2:65" s="12" customFormat="1" ht="13.5">
      <c r="B135" s="215"/>
      <c r="C135" s="216"/>
      <c r="D135" s="206" t="s">
        <v>165</v>
      </c>
      <c r="E135" s="217" t="s">
        <v>30</v>
      </c>
      <c r="F135" s="218" t="s">
        <v>1289</v>
      </c>
      <c r="G135" s="216"/>
      <c r="H135" s="219">
        <v>104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165</v>
      </c>
      <c r="AU135" s="225" t="s">
        <v>84</v>
      </c>
      <c r="AV135" s="12" t="s">
        <v>84</v>
      </c>
      <c r="AW135" s="12" t="s">
        <v>37</v>
      </c>
      <c r="AX135" s="12" t="s">
        <v>74</v>
      </c>
      <c r="AY135" s="225" t="s">
        <v>153</v>
      </c>
    </row>
    <row r="136" spans="2:65" s="12" customFormat="1" ht="13.5">
      <c r="B136" s="215"/>
      <c r="C136" s="216"/>
      <c r="D136" s="206" t="s">
        <v>165</v>
      </c>
      <c r="E136" s="217" t="s">
        <v>30</v>
      </c>
      <c r="F136" s="218" t="s">
        <v>1290</v>
      </c>
      <c r="G136" s="216"/>
      <c r="H136" s="219">
        <v>6.2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165</v>
      </c>
      <c r="AU136" s="225" t="s">
        <v>84</v>
      </c>
      <c r="AV136" s="12" t="s">
        <v>84</v>
      </c>
      <c r="AW136" s="12" t="s">
        <v>37</v>
      </c>
      <c r="AX136" s="12" t="s">
        <v>74</v>
      </c>
      <c r="AY136" s="225" t="s">
        <v>153</v>
      </c>
    </row>
    <row r="137" spans="2:65" s="14" customFormat="1" ht="13.5">
      <c r="B137" s="237"/>
      <c r="C137" s="238"/>
      <c r="D137" s="206" t="s">
        <v>165</v>
      </c>
      <c r="E137" s="239" t="s">
        <v>30</v>
      </c>
      <c r="F137" s="240" t="s">
        <v>210</v>
      </c>
      <c r="G137" s="238"/>
      <c r="H137" s="241">
        <v>193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165</v>
      </c>
      <c r="AU137" s="247" t="s">
        <v>84</v>
      </c>
      <c r="AV137" s="14" t="s">
        <v>162</v>
      </c>
      <c r="AW137" s="14" t="s">
        <v>37</v>
      </c>
      <c r="AX137" s="14" t="s">
        <v>82</v>
      </c>
      <c r="AY137" s="247" t="s">
        <v>153</v>
      </c>
    </row>
    <row r="138" spans="2:65" s="1" customFormat="1" ht="25.5" customHeight="1">
      <c r="B138" s="41"/>
      <c r="C138" s="192" t="s">
        <v>211</v>
      </c>
      <c r="D138" s="192" t="s">
        <v>157</v>
      </c>
      <c r="E138" s="193" t="s">
        <v>1291</v>
      </c>
      <c r="F138" s="194" t="s">
        <v>1292</v>
      </c>
      <c r="G138" s="195" t="s">
        <v>205</v>
      </c>
      <c r="H138" s="196">
        <v>140</v>
      </c>
      <c r="I138" s="197"/>
      <c r="J138" s="198">
        <f>ROUND(I138*H138,2)</f>
        <v>0</v>
      </c>
      <c r="K138" s="194" t="s">
        <v>161</v>
      </c>
      <c r="L138" s="61"/>
      <c r="M138" s="199" t="s">
        <v>30</v>
      </c>
      <c r="N138" s="200" t="s">
        <v>45</v>
      </c>
      <c r="O138" s="42"/>
      <c r="P138" s="201">
        <f>O138*H138</f>
        <v>0</v>
      </c>
      <c r="Q138" s="201">
        <v>8.4999999999999995E-4</v>
      </c>
      <c r="R138" s="201">
        <f>Q138*H138</f>
        <v>0.11899999999999999</v>
      </c>
      <c r="S138" s="201">
        <v>0</v>
      </c>
      <c r="T138" s="202">
        <f>S138*H138</f>
        <v>0</v>
      </c>
      <c r="AR138" s="24" t="s">
        <v>162</v>
      </c>
      <c r="AT138" s="24" t="s">
        <v>157</v>
      </c>
      <c r="AU138" s="24" t="s">
        <v>84</v>
      </c>
      <c r="AY138" s="24" t="s">
        <v>153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4" t="s">
        <v>82</v>
      </c>
      <c r="BK138" s="203">
        <f>ROUND(I138*H138,2)</f>
        <v>0</v>
      </c>
      <c r="BL138" s="24" t="s">
        <v>162</v>
      </c>
      <c r="BM138" s="24" t="s">
        <v>1293</v>
      </c>
    </row>
    <row r="139" spans="2:65" s="11" customFormat="1" ht="13.5">
      <c r="B139" s="204"/>
      <c r="C139" s="205"/>
      <c r="D139" s="206" t="s">
        <v>165</v>
      </c>
      <c r="E139" s="207" t="s">
        <v>30</v>
      </c>
      <c r="F139" s="208" t="s">
        <v>1268</v>
      </c>
      <c r="G139" s="205"/>
      <c r="H139" s="207" t="s">
        <v>30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165</v>
      </c>
      <c r="AU139" s="214" t="s">
        <v>84</v>
      </c>
      <c r="AV139" s="11" t="s">
        <v>82</v>
      </c>
      <c r="AW139" s="11" t="s">
        <v>37</v>
      </c>
      <c r="AX139" s="11" t="s">
        <v>74</v>
      </c>
      <c r="AY139" s="214" t="s">
        <v>153</v>
      </c>
    </row>
    <row r="140" spans="2:65" s="12" customFormat="1" ht="13.5">
      <c r="B140" s="215"/>
      <c r="C140" s="216"/>
      <c r="D140" s="206" t="s">
        <v>165</v>
      </c>
      <c r="E140" s="217" t="s">
        <v>30</v>
      </c>
      <c r="F140" s="218" t="s">
        <v>1294</v>
      </c>
      <c r="G140" s="216"/>
      <c r="H140" s="219">
        <v>115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165</v>
      </c>
      <c r="AU140" s="225" t="s">
        <v>84</v>
      </c>
      <c r="AV140" s="12" t="s">
        <v>84</v>
      </c>
      <c r="AW140" s="12" t="s">
        <v>37</v>
      </c>
      <c r="AX140" s="12" t="s">
        <v>74</v>
      </c>
      <c r="AY140" s="225" t="s">
        <v>153</v>
      </c>
    </row>
    <row r="141" spans="2:65" s="11" customFormat="1" ht="13.5">
      <c r="B141" s="204"/>
      <c r="C141" s="205"/>
      <c r="D141" s="206" t="s">
        <v>165</v>
      </c>
      <c r="E141" s="207" t="s">
        <v>30</v>
      </c>
      <c r="F141" s="208" t="s">
        <v>1270</v>
      </c>
      <c r="G141" s="205"/>
      <c r="H141" s="207" t="s">
        <v>30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165</v>
      </c>
      <c r="AU141" s="214" t="s">
        <v>84</v>
      </c>
      <c r="AV141" s="11" t="s">
        <v>82</v>
      </c>
      <c r="AW141" s="11" t="s">
        <v>37</v>
      </c>
      <c r="AX141" s="11" t="s">
        <v>74</v>
      </c>
      <c r="AY141" s="214" t="s">
        <v>153</v>
      </c>
    </row>
    <row r="142" spans="2:65" s="12" customFormat="1" ht="13.5">
      <c r="B142" s="215"/>
      <c r="C142" s="216"/>
      <c r="D142" s="206" t="s">
        <v>165</v>
      </c>
      <c r="E142" s="217" t="s">
        <v>30</v>
      </c>
      <c r="F142" s="218" t="s">
        <v>1295</v>
      </c>
      <c r="G142" s="216"/>
      <c r="H142" s="219">
        <v>16.905000000000001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165</v>
      </c>
      <c r="AU142" s="225" t="s">
        <v>84</v>
      </c>
      <c r="AV142" s="12" t="s">
        <v>84</v>
      </c>
      <c r="AW142" s="12" t="s">
        <v>37</v>
      </c>
      <c r="AX142" s="12" t="s">
        <v>74</v>
      </c>
      <c r="AY142" s="225" t="s">
        <v>153</v>
      </c>
    </row>
    <row r="143" spans="2:65" s="12" customFormat="1" ht="13.5">
      <c r="B143" s="215"/>
      <c r="C143" s="216"/>
      <c r="D143" s="206" t="s">
        <v>165</v>
      </c>
      <c r="E143" s="217" t="s">
        <v>30</v>
      </c>
      <c r="F143" s="218" t="s">
        <v>1296</v>
      </c>
      <c r="G143" s="216"/>
      <c r="H143" s="219">
        <v>3.335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165</v>
      </c>
      <c r="AU143" s="225" t="s">
        <v>84</v>
      </c>
      <c r="AV143" s="12" t="s">
        <v>84</v>
      </c>
      <c r="AW143" s="12" t="s">
        <v>37</v>
      </c>
      <c r="AX143" s="12" t="s">
        <v>74</v>
      </c>
      <c r="AY143" s="225" t="s">
        <v>153</v>
      </c>
    </row>
    <row r="144" spans="2:65" s="12" customFormat="1" ht="13.5">
      <c r="B144" s="215"/>
      <c r="C144" s="216"/>
      <c r="D144" s="206" t="s">
        <v>165</v>
      </c>
      <c r="E144" s="217" t="s">
        <v>30</v>
      </c>
      <c r="F144" s="218" t="s">
        <v>1297</v>
      </c>
      <c r="G144" s="216"/>
      <c r="H144" s="219">
        <v>4.76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165</v>
      </c>
      <c r="AU144" s="225" t="s">
        <v>84</v>
      </c>
      <c r="AV144" s="12" t="s">
        <v>84</v>
      </c>
      <c r="AW144" s="12" t="s">
        <v>37</v>
      </c>
      <c r="AX144" s="12" t="s">
        <v>74</v>
      </c>
      <c r="AY144" s="225" t="s">
        <v>153</v>
      </c>
    </row>
    <row r="145" spans="2:65" s="14" customFormat="1" ht="13.5">
      <c r="B145" s="237"/>
      <c r="C145" s="238"/>
      <c r="D145" s="206" t="s">
        <v>165</v>
      </c>
      <c r="E145" s="239" t="s">
        <v>30</v>
      </c>
      <c r="F145" s="240" t="s">
        <v>210</v>
      </c>
      <c r="G145" s="238"/>
      <c r="H145" s="241">
        <v>140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165</v>
      </c>
      <c r="AU145" s="247" t="s">
        <v>84</v>
      </c>
      <c r="AV145" s="14" t="s">
        <v>162</v>
      </c>
      <c r="AW145" s="14" t="s">
        <v>37</v>
      </c>
      <c r="AX145" s="14" t="s">
        <v>82</v>
      </c>
      <c r="AY145" s="247" t="s">
        <v>153</v>
      </c>
    </row>
    <row r="146" spans="2:65" s="1" customFormat="1" ht="25.5" customHeight="1">
      <c r="B146" s="41"/>
      <c r="C146" s="192" t="s">
        <v>215</v>
      </c>
      <c r="D146" s="192" t="s">
        <v>157</v>
      </c>
      <c r="E146" s="193" t="s">
        <v>1298</v>
      </c>
      <c r="F146" s="194" t="s">
        <v>1299</v>
      </c>
      <c r="G146" s="195" t="s">
        <v>205</v>
      </c>
      <c r="H146" s="196">
        <v>193</v>
      </c>
      <c r="I146" s="197"/>
      <c r="J146" s="198">
        <f>ROUND(I146*H146,2)</f>
        <v>0</v>
      </c>
      <c r="K146" s="194" t="s">
        <v>161</v>
      </c>
      <c r="L146" s="61"/>
      <c r="M146" s="199" t="s">
        <v>30</v>
      </c>
      <c r="N146" s="200" t="s">
        <v>45</v>
      </c>
      <c r="O146" s="42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4" t="s">
        <v>162</v>
      </c>
      <c r="AT146" s="24" t="s">
        <v>157</v>
      </c>
      <c r="AU146" s="24" t="s">
        <v>84</v>
      </c>
      <c r="AY146" s="24" t="s">
        <v>153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4" t="s">
        <v>82</v>
      </c>
      <c r="BK146" s="203">
        <f>ROUND(I146*H146,2)</f>
        <v>0</v>
      </c>
      <c r="BL146" s="24" t="s">
        <v>162</v>
      </c>
      <c r="BM146" s="24" t="s">
        <v>1300</v>
      </c>
    </row>
    <row r="147" spans="2:65" s="1" customFormat="1" ht="38.25" customHeight="1">
      <c r="B147" s="41"/>
      <c r="C147" s="192" t="s">
        <v>219</v>
      </c>
      <c r="D147" s="192" t="s">
        <v>157</v>
      </c>
      <c r="E147" s="193" t="s">
        <v>1301</v>
      </c>
      <c r="F147" s="194" t="s">
        <v>1302</v>
      </c>
      <c r="G147" s="195" t="s">
        <v>205</v>
      </c>
      <c r="H147" s="196">
        <v>140</v>
      </c>
      <c r="I147" s="197"/>
      <c r="J147" s="198">
        <f>ROUND(I147*H147,2)</f>
        <v>0</v>
      </c>
      <c r="K147" s="194" t="s">
        <v>161</v>
      </c>
      <c r="L147" s="61"/>
      <c r="M147" s="199" t="s">
        <v>30</v>
      </c>
      <c r="N147" s="200" t="s">
        <v>45</v>
      </c>
      <c r="O147" s="42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AR147" s="24" t="s">
        <v>162</v>
      </c>
      <c r="AT147" s="24" t="s">
        <v>157</v>
      </c>
      <c r="AU147" s="24" t="s">
        <v>84</v>
      </c>
      <c r="AY147" s="24" t="s">
        <v>153</v>
      </c>
      <c r="BE147" s="203">
        <f>IF(N147="základní",J147,0)</f>
        <v>0</v>
      </c>
      <c r="BF147" s="203">
        <f>IF(N147="snížená",J147,0)</f>
        <v>0</v>
      </c>
      <c r="BG147" s="203">
        <f>IF(N147="zákl. přenesená",J147,0)</f>
        <v>0</v>
      </c>
      <c r="BH147" s="203">
        <f>IF(N147="sníž. přenesená",J147,0)</f>
        <v>0</v>
      </c>
      <c r="BI147" s="203">
        <f>IF(N147="nulová",J147,0)</f>
        <v>0</v>
      </c>
      <c r="BJ147" s="24" t="s">
        <v>82</v>
      </c>
      <c r="BK147" s="203">
        <f>ROUND(I147*H147,2)</f>
        <v>0</v>
      </c>
      <c r="BL147" s="24" t="s">
        <v>162</v>
      </c>
      <c r="BM147" s="24" t="s">
        <v>1303</v>
      </c>
    </row>
    <row r="148" spans="2:65" s="1" customFormat="1" ht="63.75" customHeight="1">
      <c r="B148" s="41"/>
      <c r="C148" s="192" t="s">
        <v>223</v>
      </c>
      <c r="D148" s="192" t="s">
        <v>157</v>
      </c>
      <c r="E148" s="193" t="s">
        <v>1304</v>
      </c>
      <c r="F148" s="194" t="s">
        <v>1305</v>
      </c>
      <c r="G148" s="195" t="s">
        <v>307</v>
      </c>
      <c r="H148" s="196">
        <v>10</v>
      </c>
      <c r="I148" s="197"/>
      <c r="J148" s="198">
        <f>ROUND(I148*H148,2)</f>
        <v>0</v>
      </c>
      <c r="K148" s="194" t="s">
        <v>161</v>
      </c>
      <c r="L148" s="61"/>
      <c r="M148" s="199" t="s">
        <v>30</v>
      </c>
      <c r="N148" s="200" t="s">
        <v>45</v>
      </c>
      <c r="O148" s="42"/>
      <c r="P148" s="201">
        <f>O148*H148</f>
        <v>0</v>
      </c>
      <c r="Q148" s="201">
        <v>8.6800000000000002E-3</v>
      </c>
      <c r="R148" s="201">
        <f>Q148*H148</f>
        <v>8.6800000000000002E-2</v>
      </c>
      <c r="S148" s="201">
        <v>0</v>
      </c>
      <c r="T148" s="202">
        <f>S148*H148</f>
        <v>0</v>
      </c>
      <c r="AR148" s="24" t="s">
        <v>162</v>
      </c>
      <c r="AT148" s="24" t="s">
        <v>157</v>
      </c>
      <c r="AU148" s="24" t="s">
        <v>84</v>
      </c>
      <c r="AY148" s="24" t="s">
        <v>153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82</v>
      </c>
      <c r="BK148" s="203">
        <f>ROUND(I148*H148,2)</f>
        <v>0</v>
      </c>
      <c r="BL148" s="24" t="s">
        <v>162</v>
      </c>
      <c r="BM148" s="24" t="s">
        <v>1306</v>
      </c>
    </row>
    <row r="149" spans="2:65" s="1" customFormat="1" ht="25.5" customHeight="1">
      <c r="B149" s="41"/>
      <c r="C149" s="192" t="s">
        <v>228</v>
      </c>
      <c r="D149" s="192" t="s">
        <v>157</v>
      </c>
      <c r="E149" s="193" t="s">
        <v>1307</v>
      </c>
      <c r="F149" s="194" t="s">
        <v>1308</v>
      </c>
      <c r="G149" s="195" t="s">
        <v>160</v>
      </c>
      <c r="H149" s="196">
        <v>25</v>
      </c>
      <c r="I149" s="197"/>
      <c r="J149" s="198">
        <f>ROUND(I149*H149,2)</f>
        <v>0</v>
      </c>
      <c r="K149" s="194" t="s">
        <v>161</v>
      </c>
      <c r="L149" s="61"/>
      <c r="M149" s="199" t="s">
        <v>30</v>
      </c>
      <c r="N149" s="200" t="s">
        <v>45</v>
      </c>
      <c r="O149" s="42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AR149" s="24" t="s">
        <v>162</v>
      </c>
      <c r="AT149" s="24" t="s">
        <v>157</v>
      </c>
      <c r="AU149" s="24" t="s">
        <v>84</v>
      </c>
      <c r="AY149" s="24" t="s">
        <v>153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4" t="s">
        <v>82</v>
      </c>
      <c r="BK149" s="203">
        <f>ROUND(I149*H149,2)</f>
        <v>0</v>
      </c>
      <c r="BL149" s="24" t="s">
        <v>162</v>
      </c>
      <c r="BM149" s="24" t="s">
        <v>1309</v>
      </c>
    </row>
    <row r="150" spans="2:65" s="1" customFormat="1" ht="38.25" customHeight="1">
      <c r="B150" s="41"/>
      <c r="C150" s="192" t="s">
        <v>238</v>
      </c>
      <c r="D150" s="192" t="s">
        <v>157</v>
      </c>
      <c r="E150" s="193" t="s">
        <v>224</v>
      </c>
      <c r="F150" s="194" t="s">
        <v>225</v>
      </c>
      <c r="G150" s="195" t="s">
        <v>160</v>
      </c>
      <c r="H150" s="196">
        <v>180</v>
      </c>
      <c r="I150" s="197"/>
      <c r="J150" s="198">
        <f>ROUND(I150*H150,2)</f>
        <v>0</v>
      </c>
      <c r="K150" s="194" t="s">
        <v>161</v>
      </c>
      <c r="L150" s="61"/>
      <c r="M150" s="199" t="s">
        <v>30</v>
      </c>
      <c r="N150" s="200" t="s">
        <v>45</v>
      </c>
      <c r="O150" s="42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4" t="s">
        <v>162</v>
      </c>
      <c r="AT150" s="24" t="s">
        <v>157</v>
      </c>
      <c r="AU150" s="24" t="s">
        <v>84</v>
      </c>
      <c r="AY150" s="24" t="s">
        <v>153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82</v>
      </c>
      <c r="BK150" s="203">
        <f>ROUND(I150*H150,2)</f>
        <v>0</v>
      </c>
      <c r="BL150" s="24" t="s">
        <v>162</v>
      </c>
      <c r="BM150" s="24" t="s">
        <v>1310</v>
      </c>
    </row>
    <row r="151" spans="2:65" s="11" customFormat="1" ht="13.5">
      <c r="B151" s="204"/>
      <c r="C151" s="205"/>
      <c r="D151" s="206" t="s">
        <v>165</v>
      </c>
      <c r="E151" s="207" t="s">
        <v>30</v>
      </c>
      <c r="F151" s="208" t="s">
        <v>1311</v>
      </c>
      <c r="G151" s="205"/>
      <c r="H151" s="207" t="s">
        <v>30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165</v>
      </c>
      <c r="AU151" s="214" t="s">
        <v>84</v>
      </c>
      <c r="AV151" s="11" t="s">
        <v>82</v>
      </c>
      <c r="AW151" s="11" t="s">
        <v>37</v>
      </c>
      <c r="AX151" s="11" t="s">
        <v>74</v>
      </c>
      <c r="AY151" s="214" t="s">
        <v>153</v>
      </c>
    </row>
    <row r="152" spans="2:65" s="12" customFormat="1" ht="13.5">
      <c r="B152" s="215"/>
      <c r="C152" s="216"/>
      <c r="D152" s="206" t="s">
        <v>165</v>
      </c>
      <c r="E152" s="217" t="s">
        <v>30</v>
      </c>
      <c r="F152" s="218" t="s">
        <v>1312</v>
      </c>
      <c r="G152" s="216"/>
      <c r="H152" s="219">
        <v>180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165</v>
      </c>
      <c r="AU152" s="225" t="s">
        <v>84</v>
      </c>
      <c r="AV152" s="12" t="s">
        <v>84</v>
      </c>
      <c r="AW152" s="12" t="s">
        <v>37</v>
      </c>
      <c r="AX152" s="12" t="s">
        <v>82</v>
      </c>
      <c r="AY152" s="225" t="s">
        <v>153</v>
      </c>
    </row>
    <row r="153" spans="2:65" s="1" customFormat="1" ht="38.25" customHeight="1">
      <c r="B153" s="41"/>
      <c r="C153" s="192" t="s">
        <v>245</v>
      </c>
      <c r="D153" s="192" t="s">
        <v>157</v>
      </c>
      <c r="E153" s="193" t="s">
        <v>1313</v>
      </c>
      <c r="F153" s="194" t="s">
        <v>1314</v>
      </c>
      <c r="G153" s="195" t="s">
        <v>160</v>
      </c>
      <c r="H153" s="196">
        <v>43.2</v>
      </c>
      <c r="I153" s="197"/>
      <c r="J153" s="198">
        <f>ROUND(I153*H153,2)</f>
        <v>0</v>
      </c>
      <c r="K153" s="194" t="s">
        <v>161</v>
      </c>
      <c r="L153" s="61"/>
      <c r="M153" s="199" t="s">
        <v>30</v>
      </c>
      <c r="N153" s="200" t="s">
        <v>45</v>
      </c>
      <c r="O153" s="42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AR153" s="24" t="s">
        <v>162</v>
      </c>
      <c r="AT153" s="24" t="s">
        <v>157</v>
      </c>
      <c r="AU153" s="24" t="s">
        <v>84</v>
      </c>
      <c r="AY153" s="24" t="s">
        <v>153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82</v>
      </c>
      <c r="BK153" s="203">
        <f>ROUND(I153*H153,2)</f>
        <v>0</v>
      </c>
      <c r="BL153" s="24" t="s">
        <v>162</v>
      </c>
      <c r="BM153" s="24" t="s">
        <v>1315</v>
      </c>
    </row>
    <row r="154" spans="2:65" s="11" customFormat="1" ht="13.5">
      <c r="B154" s="204"/>
      <c r="C154" s="205"/>
      <c r="D154" s="206" t="s">
        <v>165</v>
      </c>
      <c r="E154" s="207" t="s">
        <v>30</v>
      </c>
      <c r="F154" s="208" t="s">
        <v>1316</v>
      </c>
      <c r="G154" s="205"/>
      <c r="H154" s="207" t="s">
        <v>30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165</v>
      </c>
      <c r="AU154" s="214" t="s">
        <v>84</v>
      </c>
      <c r="AV154" s="11" t="s">
        <v>82</v>
      </c>
      <c r="AW154" s="11" t="s">
        <v>37</v>
      </c>
      <c r="AX154" s="11" t="s">
        <v>74</v>
      </c>
      <c r="AY154" s="214" t="s">
        <v>153</v>
      </c>
    </row>
    <row r="155" spans="2:65" s="11" customFormat="1" ht="13.5">
      <c r="B155" s="204"/>
      <c r="C155" s="205"/>
      <c r="D155" s="206" t="s">
        <v>165</v>
      </c>
      <c r="E155" s="207" t="s">
        <v>30</v>
      </c>
      <c r="F155" s="208" t="s">
        <v>1317</v>
      </c>
      <c r="G155" s="205"/>
      <c r="H155" s="207" t="s">
        <v>30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165</v>
      </c>
      <c r="AU155" s="214" t="s">
        <v>84</v>
      </c>
      <c r="AV155" s="11" t="s">
        <v>82</v>
      </c>
      <c r="AW155" s="11" t="s">
        <v>37</v>
      </c>
      <c r="AX155" s="11" t="s">
        <v>74</v>
      </c>
      <c r="AY155" s="214" t="s">
        <v>153</v>
      </c>
    </row>
    <row r="156" spans="2:65" s="12" customFormat="1" ht="13.5">
      <c r="B156" s="215"/>
      <c r="C156" s="216"/>
      <c r="D156" s="206" t="s">
        <v>165</v>
      </c>
      <c r="E156" s="217" t="s">
        <v>30</v>
      </c>
      <c r="F156" s="218" t="s">
        <v>1318</v>
      </c>
      <c r="G156" s="216"/>
      <c r="H156" s="219">
        <v>34.6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165</v>
      </c>
      <c r="AU156" s="225" t="s">
        <v>84</v>
      </c>
      <c r="AV156" s="12" t="s">
        <v>84</v>
      </c>
      <c r="AW156" s="12" t="s">
        <v>37</v>
      </c>
      <c r="AX156" s="12" t="s">
        <v>74</v>
      </c>
      <c r="AY156" s="225" t="s">
        <v>153</v>
      </c>
    </row>
    <row r="157" spans="2:65" s="11" customFormat="1" ht="13.5">
      <c r="B157" s="204"/>
      <c r="C157" s="205"/>
      <c r="D157" s="206" t="s">
        <v>165</v>
      </c>
      <c r="E157" s="207" t="s">
        <v>30</v>
      </c>
      <c r="F157" s="208" t="s">
        <v>1319</v>
      </c>
      <c r="G157" s="205"/>
      <c r="H157" s="207" t="s">
        <v>30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165</v>
      </c>
      <c r="AU157" s="214" t="s">
        <v>84</v>
      </c>
      <c r="AV157" s="11" t="s">
        <v>82</v>
      </c>
      <c r="AW157" s="11" t="s">
        <v>37</v>
      </c>
      <c r="AX157" s="11" t="s">
        <v>74</v>
      </c>
      <c r="AY157" s="214" t="s">
        <v>153</v>
      </c>
    </row>
    <row r="158" spans="2:65" s="12" customFormat="1" ht="13.5">
      <c r="B158" s="215"/>
      <c r="C158" s="216"/>
      <c r="D158" s="206" t="s">
        <v>165</v>
      </c>
      <c r="E158" s="217" t="s">
        <v>30</v>
      </c>
      <c r="F158" s="218" t="s">
        <v>1320</v>
      </c>
      <c r="G158" s="216"/>
      <c r="H158" s="219">
        <v>8.6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165</v>
      </c>
      <c r="AU158" s="225" t="s">
        <v>84</v>
      </c>
      <c r="AV158" s="12" t="s">
        <v>84</v>
      </c>
      <c r="AW158" s="12" t="s">
        <v>37</v>
      </c>
      <c r="AX158" s="12" t="s">
        <v>74</v>
      </c>
      <c r="AY158" s="225" t="s">
        <v>153</v>
      </c>
    </row>
    <row r="159" spans="2:65" s="14" customFormat="1" ht="13.5">
      <c r="B159" s="237"/>
      <c r="C159" s="238"/>
      <c r="D159" s="206" t="s">
        <v>165</v>
      </c>
      <c r="E159" s="239" t="s">
        <v>30</v>
      </c>
      <c r="F159" s="240" t="s">
        <v>210</v>
      </c>
      <c r="G159" s="238"/>
      <c r="H159" s="241">
        <v>43.2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AT159" s="247" t="s">
        <v>165</v>
      </c>
      <c r="AU159" s="247" t="s">
        <v>84</v>
      </c>
      <c r="AV159" s="14" t="s">
        <v>162</v>
      </c>
      <c r="AW159" s="14" t="s">
        <v>37</v>
      </c>
      <c r="AX159" s="14" t="s">
        <v>82</v>
      </c>
      <c r="AY159" s="247" t="s">
        <v>153</v>
      </c>
    </row>
    <row r="160" spans="2:65" s="1" customFormat="1" ht="38.25" customHeight="1">
      <c r="B160" s="41"/>
      <c r="C160" s="192" t="s">
        <v>251</v>
      </c>
      <c r="D160" s="192" t="s">
        <v>157</v>
      </c>
      <c r="E160" s="193" t="s">
        <v>239</v>
      </c>
      <c r="F160" s="194" t="s">
        <v>240</v>
      </c>
      <c r="G160" s="195" t="s">
        <v>160</v>
      </c>
      <c r="H160" s="196">
        <v>47</v>
      </c>
      <c r="I160" s="197"/>
      <c r="J160" s="198">
        <f>ROUND(I160*H160,2)</f>
        <v>0</v>
      </c>
      <c r="K160" s="194" t="s">
        <v>161</v>
      </c>
      <c r="L160" s="61"/>
      <c r="M160" s="199" t="s">
        <v>30</v>
      </c>
      <c r="N160" s="200" t="s">
        <v>45</v>
      </c>
      <c r="O160" s="42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4" t="s">
        <v>162</v>
      </c>
      <c r="AT160" s="24" t="s">
        <v>157</v>
      </c>
      <c r="AU160" s="24" t="s">
        <v>84</v>
      </c>
      <c r="AY160" s="24" t="s">
        <v>153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82</v>
      </c>
      <c r="BK160" s="203">
        <f>ROUND(I160*H160,2)</f>
        <v>0</v>
      </c>
      <c r="BL160" s="24" t="s">
        <v>162</v>
      </c>
      <c r="BM160" s="24" t="s">
        <v>1321</v>
      </c>
    </row>
    <row r="161" spans="2:65" s="11" customFormat="1" ht="13.5">
      <c r="B161" s="204"/>
      <c r="C161" s="205"/>
      <c r="D161" s="206" t="s">
        <v>165</v>
      </c>
      <c r="E161" s="207" t="s">
        <v>30</v>
      </c>
      <c r="F161" s="208" t="s">
        <v>242</v>
      </c>
      <c r="G161" s="205"/>
      <c r="H161" s="207" t="s">
        <v>30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165</v>
      </c>
      <c r="AU161" s="214" t="s">
        <v>84</v>
      </c>
      <c r="AV161" s="11" t="s">
        <v>82</v>
      </c>
      <c r="AW161" s="11" t="s">
        <v>37</v>
      </c>
      <c r="AX161" s="11" t="s">
        <v>74</v>
      </c>
      <c r="AY161" s="214" t="s">
        <v>153</v>
      </c>
    </row>
    <row r="162" spans="2:65" s="11" customFormat="1" ht="13.5">
      <c r="B162" s="204"/>
      <c r="C162" s="205"/>
      <c r="D162" s="206" t="s">
        <v>165</v>
      </c>
      <c r="E162" s="207" t="s">
        <v>30</v>
      </c>
      <c r="F162" s="208" t="s">
        <v>1322</v>
      </c>
      <c r="G162" s="205"/>
      <c r="H162" s="207" t="s">
        <v>30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165</v>
      </c>
      <c r="AU162" s="214" t="s">
        <v>84</v>
      </c>
      <c r="AV162" s="11" t="s">
        <v>82</v>
      </c>
      <c r="AW162" s="11" t="s">
        <v>37</v>
      </c>
      <c r="AX162" s="11" t="s">
        <v>74</v>
      </c>
      <c r="AY162" s="214" t="s">
        <v>153</v>
      </c>
    </row>
    <row r="163" spans="2:65" s="11" customFormat="1" ht="13.5">
      <c r="B163" s="204"/>
      <c r="C163" s="205"/>
      <c r="D163" s="206" t="s">
        <v>165</v>
      </c>
      <c r="E163" s="207" t="s">
        <v>30</v>
      </c>
      <c r="F163" s="208" t="s">
        <v>1311</v>
      </c>
      <c r="G163" s="205"/>
      <c r="H163" s="207" t="s">
        <v>30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165</v>
      </c>
      <c r="AU163" s="214" t="s">
        <v>84</v>
      </c>
      <c r="AV163" s="11" t="s">
        <v>82</v>
      </c>
      <c r="AW163" s="11" t="s">
        <v>37</v>
      </c>
      <c r="AX163" s="11" t="s">
        <v>74</v>
      </c>
      <c r="AY163" s="214" t="s">
        <v>153</v>
      </c>
    </row>
    <row r="164" spans="2:65" s="12" customFormat="1" ht="13.5">
      <c r="B164" s="215"/>
      <c r="C164" s="216"/>
      <c r="D164" s="206" t="s">
        <v>165</v>
      </c>
      <c r="E164" s="217" t="s">
        <v>30</v>
      </c>
      <c r="F164" s="218" t="s">
        <v>1312</v>
      </c>
      <c r="G164" s="216"/>
      <c r="H164" s="219">
        <v>180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165</v>
      </c>
      <c r="AU164" s="225" t="s">
        <v>84</v>
      </c>
      <c r="AV164" s="12" t="s">
        <v>84</v>
      </c>
      <c r="AW164" s="12" t="s">
        <v>37</v>
      </c>
      <c r="AX164" s="12" t="s">
        <v>74</v>
      </c>
      <c r="AY164" s="225" t="s">
        <v>153</v>
      </c>
    </row>
    <row r="165" spans="2:65" s="11" customFormat="1" ht="13.5">
      <c r="B165" s="204"/>
      <c r="C165" s="205"/>
      <c r="D165" s="206" t="s">
        <v>165</v>
      </c>
      <c r="E165" s="207" t="s">
        <v>30</v>
      </c>
      <c r="F165" s="208" t="s">
        <v>244</v>
      </c>
      <c r="G165" s="205"/>
      <c r="H165" s="207" t="s">
        <v>30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165</v>
      </c>
      <c r="AU165" s="214" t="s">
        <v>84</v>
      </c>
      <c r="AV165" s="11" t="s">
        <v>82</v>
      </c>
      <c r="AW165" s="11" t="s">
        <v>37</v>
      </c>
      <c r="AX165" s="11" t="s">
        <v>74</v>
      </c>
      <c r="AY165" s="214" t="s">
        <v>153</v>
      </c>
    </row>
    <row r="166" spans="2:65" s="12" customFormat="1" ht="13.5">
      <c r="B166" s="215"/>
      <c r="C166" s="216"/>
      <c r="D166" s="206" t="s">
        <v>165</v>
      </c>
      <c r="E166" s="217" t="s">
        <v>30</v>
      </c>
      <c r="F166" s="218" t="s">
        <v>1323</v>
      </c>
      <c r="G166" s="216"/>
      <c r="H166" s="219">
        <v>-133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165</v>
      </c>
      <c r="AU166" s="225" t="s">
        <v>84</v>
      </c>
      <c r="AV166" s="12" t="s">
        <v>84</v>
      </c>
      <c r="AW166" s="12" t="s">
        <v>37</v>
      </c>
      <c r="AX166" s="12" t="s">
        <v>74</v>
      </c>
      <c r="AY166" s="225" t="s">
        <v>153</v>
      </c>
    </row>
    <row r="167" spans="2:65" s="14" customFormat="1" ht="13.5">
      <c r="B167" s="237"/>
      <c r="C167" s="238"/>
      <c r="D167" s="206" t="s">
        <v>165</v>
      </c>
      <c r="E167" s="239" t="s">
        <v>30</v>
      </c>
      <c r="F167" s="240" t="s">
        <v>210</v>
      </c>
      <c r="G167" s="238"/>
      <c r="H167" s="241">
        <v>47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165</v>
      </c>
      <c r="AU167" s="247" t="s">
        <v>84</v>
      </c>
      <c r="AV167" s="14" t="s">
        <v>162</v>
      </c>
      <c r="AW167" s="14" t="s">
        <v>37</v>
      </c>
      <c r="AX167" s="14" t="s">
        <v>82</v>
      </c>
      <c r="AY167" s="247" t="s">
        <v>153</v>
      </c>
    </row>
    <row r="168" spans="2:65" s="1" customFormat="1" ht="16.5" customHeight="1">
      <c r="B168" s="41"/>
      <c r="C168" s="192" t="s">
        <v>257</v>
      </c>
      <c r="D168" s="192" t="s">
        <v>157</v>
      </c>
      <c r="E168" s="193" t="s">
        <v>246</v>
      </c>
      <c r="F168" s="194" t="s">
        <v>247</v>
      </c>
      <c r="G168" s="195" t="s">
        <v>160</v>
      </c>
      <c r="H168" s="196">
        <v>19</v>
      </c>
      <c r="I168" s="197"/>
      <c r="J168" s="198">
        <f>ROUND(I168*H168,2)</f>
        <v>0</v>
      </c>
      <c r="K168" s="194" t="s">
        <v>161</v>
      </c>
      <c r="L168" s="61"/>
      <c r="M168" s="199" t="s">
        <v>30</v>
      </c>
      <c r="N168" s="200" t="s">
        <v>45</v>
      </c>
      <c r="O168" s="42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AR168" s="24" t="s">
        <v>162</v>
      </c>
      <c r="AT168" s="24" t="s">
        <v>157</v>
      </c>
      <c r="AU168" s="24" t="s">
        <v>84</v>
      </c>
      <c r="AY168" s="24" t="s">
        <v>153</v>
      </c>
      <c r="BE168" s="203">
        <f>IF(N168="základní",J168,0)</f>
        <v>0</v>
      </c>
      <c r="BF168" s="203">
        <f>IF(N168="snížená",J168,0)</f>
        <v>0</v>
      </c>
      <c r="BG168" s="203">
        <f>IF(N168="zákl. přenesená",J168,0)</f>
        <v>0</v>
      </c>
      <c r="BH168" s="203">
        <f>IF(N168="sníž. přenesená",J168,0)</f>
        <v>0</v>
      </c>
      <c r="BI168" s="203">
        <f>IF(N168="nulová",J168,0)</f>
        <v>0</v>
      </c>
      <c r="BJ168" s="24" t="s">
        <v>82</v>
      </c>
      <c r="BK168" s="203">
        <f>ROUND(I168*H168,2)</f>
        <v>0</v>
      </c>
      <c r="BL168" s="24" t="s">
        <v>162</v>
      </c>
      <c r="BM168" s="24" t="s">
        <v>1324</v>
      </c>
    </row>
    <row r="169" spans="2:65" s="11" customFormat="1" ht="13.5">
      <c r="B169" s="204"/>
      <c r="C169" s="205"/>
      <c r="D169" s="206" t="s">
        <v>165</v>
      </c>
      <c r="E169" s="207" t="s">
        <v>30</v>
      </c>
      <c r="F169" s="208" t="s">
        <v>249</v>
      </c>
      <c r="G169" s="205"/>
      <c r="H169" s="207" t="s">
        <v>30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165</v>
      </c>
      <c r="AU169" s="214" t="s">
        <v>84</v>
      </c>
      <c r="AV169" s="11" t="s">
        <v>82</v>
      </c>
      <c r="AW169" s="11" t="s">
        <v>37</v>
      </c>
      <c r="AX169" s="11" t="s">
        <v>74</v>
      </c>
      <c r="AY169" s="214" t="s">
        <v>153</v>
      </c>
    </row>
    <row r="170" spans="2:65" s="12" customFormat="1" ht="13.5">
      <c r="B170" s="215"/>
      <c r="C170" s="216"/>
      <c r="D170" s="206" t="s">
        <v>165</v>
      </c>
      <c r="E170" s="217" t="s">
        <v>30</v>
      </c>
      <c r="F170" s="218" t="s">
        <v>1325</v>
      </c>
      <c r="G170" s="216"/>
      <c r="H170" s="219">
        <v>19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165</v>
      </c>
      <c r="AU170" s="225" t="s">
        <v>84</v>
      </c>
      <c r="AV170" s="12" t="s">
        <v>84</v>
      </c>
      <c r="AW170" s="12" t="s">
        <v>37</v>
      </c>
      <c r="AX170" s="12" t="s">
        <v>82</v>
      </c>
      <c r="AY170" s="225" t="s">
        <v>153</v>
      </c>
    </row>
    <row r="171" spans="2:65" s="1" customFormat="1" ht="16.5" customHeight="1">
      <c r="B171" s="41"/>
      <c r="C171" s="192" t="s">
        <v>10</v>
      </c>
      <c r="D171" s="192" t="s">
        <v>157</v>
      </c>
      <c r="E171" s="193" t="s">
        <v>252</v>
      </c>
      <c r="F171" s="194" t="s">
        <v>253</v>
      </c>
      <c r="G171" s="195" t="s">
        <v>254</v>
      </c>
      <c r="H171" s="196">
        <v>28.5</v>
      </c>
      <c r="I171" s="197"/>
      <c r="J171" s="198">
        <f>ROUND(I171*H171,2)</f>
        <v>0</v>
      </c>
      <c r="K171" s="194" t="s">
        <v>30</v>
      </c>
      <c r="L171" s="61"/>
      <c r="M171" s="199" t="s">
        <v>30</v>
      </c>
      <c r="N171" s="200" t="s">
        <v>45</v>
      </c>
      <c r="O171" s="42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AR171" s="24" t="s">
        <v>162</v>
      </c>
      <c r="AT171" s="24" t="s">
        <v>157</v>
      </c>
      <c r="AU171" s="24" t="s">
        <v>84</v>
      </c>
      <c r="AY171" s="24" t="s">
        <v>153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24" t="s">
        <v>82</v>
      </c>
      <c r="BK171" s="203">
        <f>ROUND(I171*H171,2)</f>
        <v>0</v>
      </c>
      <c r="BL171" s="24" t="s">
        <v>162</v>
      </c>
      <c r="BM171" s="24" t="s">
        <v>1326</v>
      </c>
    </row>
    <row r="172" spans="2:65" s="12" customFormat="1" ht="13.5">
      <c r="B172" s="215"/>
      <c r="C172" s="216"/>
      <c r="D172" s="206" t="s">
        <v>165</v>
      </c>
      <c r="E172" s="217" t="s">
        <v>30</v>
      </c>
      <c r="F172" s="218" t="s">
        <v>1327</v>
      </c>
      <c r="G172" s="216"/>
      <c r="H172" s="219">
        <v>28.5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165</v>
      </c>
      <c r="AU172" s="225" t="s">
        <v>84</v>
      </c>
      <c r="AV172" s="12" t="s">
        <v>84</v>
      </c>
      <c r="AW172" s="12" t="s">
        <v>37</v>
      </c>
      <c r="AX172" s="12" t="s">
        <v>82</v>
      </c>
      <c r="AY172" s="225" t="s">
        <v>153</v>
      </c>
    </row>
    <row r="173" spans="2:65" s="1" customFormat="1" ht="16.5" customHeight="1">
      <c r="B173" s="41"/>
      <c r="C173" s="192" t="s">
        <v>270</v>
      </c>
      <c r="D173" s="192" t="s">
        <v>157</v>
      </c>
      <c r="E173" s="193" t="s">
        <v>263</v>
      </c>
      <c r="F173" s="194" t="s">
        <v>1328</v>
      </c>
      <c r="G173" s="195" t="s">
        <v>160</v>
      </c>
      <c r="H173" s="196">
        <v>133</v>
      </c>
      <c r="I173" s="197"/>
      <c r="J173" s="198">
        <f>ROUND(I173*H173,2)</f>
        <v>0</v>
      </c>
      <c r="K173" s="194" t="s">
        <v>161</v>
      </c>
      <c r="L173" s="61"/>
      <c r="M173" s="199" t="s">
        <v>30</v>
      </c>
      <c r="N173" s="200" t="s">
        <v>45</v>
      </c>
      <c r="O173" s="42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4" t="s">
        <v>162</v>
      </c>
      <c r="AT173" s="24" t="s">
        <v>157</v>
      </c>
      <c r="AU173" s="24" t="s">
        <v>84</v>
      </c>
      <c r="AY173" s="24" t="s">
        <v>153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4" t="s">
        <v>82</v>
      </c>
      <c r="BK173" s="203">
        <f>ROUND(I173*H173,2)</f>
        <v>0</v>
      </c>
      <c r="BL173" s="24" t="s">
        <v>162</v>
      </c>
      <c r="BM173" s="24" t="s">
        <v>1329</v>
      </c>
    </row>
    <row r="174" spans="2:65" s="11" customFormat="1" ht="13.5">
      <c r="B174" s="204"/>
      <c r="C174" s="205"/>
      <c r="D174" s="206" t="s">
        <v>165</v>
      </c>
      <c r="E174" s="207" t="s">
        <v>30</v>
      </c>
      <c r="F174" s="208" t="s">
        <v>1322</v>
      </c>
      <c r="G174" s="205"/>
      <c r="H174" s="207" t="s">
        <v>30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165</v>
      </c>
      <c r="AU174" s="214" t="s">
        <v>84</v>
      </c>
      <c r="AV174" s="11" t="s">
        <v>82</v>
      </c>
      <c r="AW174" s="11" t="s">
        <v>37</v>
      </c>
      <c r="AX174" s="11" t="s">
        <v>74</v>
      </c>
      <c r="AY174" s="214" t="s">
        <v>153</v>
      </c>
    </row>
    <row r="175" spans="2:65" s="11" customFormat="1" ht="13.5">
      <c r="B175" s="204"/>
      <c r="C175" s="205"/>
      <c r="D175" s="206" t="s">
        <v>165</v>
      </c>
      <c r="E175" s="207" t="s">
        <v>30</v>
      </c>
      <c r="F175" s="208" t="s">
        <v>1311</v>
      </c>
      <c r="G175" s="205"/>
      <c r="H175" s="207" t="s">
        <v>30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165</v>
      </c>
      <c r="AU175" s="214" t="s">
        <v>84</v>
      </c>
      <c r="AV175" s="11" t="s">
        <v>82</v>
      </c>
      <c r="AW175" s="11" t="s">
        <v>37</v>
      </c>
      <c r="AX175" s="11" t="s">
        <v>74</v>
      </c>
      <c r="AY175" s="214" t="s">
        <v>153</v>
      </c>
    </row>
    <row r="176" spans="2:65" s="12" customFormat="1" ht="13.5">
      <c r="B176" s="215"/>
      <c r="C176" s="216"/>
      <c r="D176" s="206" t="s">
        <v>165</v>
      </c>
      <c r="E176" s="217" t="s">
        <v>30</v>
      </c>
      <c r="F176" s="218" t="s">
        <v>1312</v>
      </c>
      <c r="G176" s="216"/>
      <c r="H176" s="219">
        <v>180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165</v>
      </c>
      <c r="AU176" s="225" t="s">
        <v>84</v>
      </c>
      <c r="AV176" s="12" t="s">
        <v>84</v>
      </c>
      <c r="AW176" s="12" t="s">
        <v>37</v>
      </c>
      <c r="AX176" s="12" t="s">
        <v>74</v>
      </c>
      <c r="AY176" s="225" t="s">
        <v>153</v>
      </c>
    </row>
    <row r="177" spans="2:65" s="11" customFormat="1" ht="13.5">
      <c r="B177" s="204"/>
      <c r="C177" s="205"/>
      <c r="D177" s="206" t="s">
        <v>165</v>
      </c>
      <c r="E177" s="207" t="s">
        <v>30</v>
      </c>
      <c r="F177" s="208" t="s">
        <v>1330</v>
      </c>
      <c r="G177" s="205"/>
      <c r="H177" s="207" t="s">
        <v>30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165</v>
      </c>
      <c r="AU177" s="214" t="s">
        <v>84</v>
      </c>
      <c r="AV177" s="11" t="s">
        <v>82</v>
      </c>
      <c r="AW177" s="11" t="s">
        <v>37</v>
      </c>
      <c r="AX177" s="11" t="s">
        <v>74</v>
      </c>
      <c r="AY177" s="214" t="s">
        <v>153</v>
      </c>
    </row>
    <row r="178" spans="2:65" s="12" customFormat="1" ht="13.5">
      <c r="B178" s="215"/>
      <c r="C178" s="216"/>
      <c r="D178" s="206" t="s">
        <v>165</v>
      </c>
      <c r="E178" s="217" t="s">
        <v>30</v>
      </c>
      <c r="F178" s="218" t="s">
        <v>1331</v>
      </c>
      <c r="G178" s="216"/>
      <c r="H178" s="219">
        <v>-36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165</v>
      </c>
      <c r="AU178" s="225" t="s">
        <v>84</v>
      </c>
      <c r="AV178" s="12" t="s">
        <v>84</v>
      </c>
      <c r="AW178" s="12" t="s">
        <v>37</v>
      </c>
      <c r="AX178" s="12" t="s">
        <v>74</v>
      </c>
      <c r="AY178" s="225" t="s">
        <v>153</v>
      </c>
    </row>
    <row r="179" spans="2:65" s="11" customFormat="1" ht="13.5">
      <c r="B179" s="204"/>
      <c r="C179" s="205"/>
      <c r="D179" s="206" t="s">
        <v>165</v>
      </c>
      <c r="E179" s="207" t="s">
        <v>30</v>
      </c>
      <c r="F179" s="208" t="s">
        <v>1332</v>
      </c>
      <c r="G179" s="205"/>
      <c r="H179" s="207" t="s">
        <v>30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165</v>
      </c>
      <c r="AU179" s="214" t="s">
        <v>84</v>
      </c>
      <c r="AV179" s="11" t="s">
        <v>82</v>
      </c>
      <c r="AW179" s="11" t="s">
        <v>37</v>
      </c>
      <c r="AX179" s="11" t="s">
        <v>74</v>
      </c>
      <c r="AY179" s="214" t="s">
        <v>153</v>
      </c>
    </row>
    <row r="180" spans="2:65" s="12" customFormat="1" ht="13.5">
      <c r="B180" s="215"/>
      <c r="C180" s="216"/>
      <c r="D180" s="206" t="s">
        <v>165</v>
      </c>
      <c r="E180" s="217" t="s">
        <v>30</v>
      </c>
      <c r="F180" s="218" t="s">
        <v>1333</v>
      </c>
      <c r="G180" s="216"/>
      <c r="H180" s="219">
        <v>-8.6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165</v>
      </c>
      <c r="AU180" s="225" t="s">
        <v>84</v>
      </c>
      <c r="AV180" s="12" t="s">
        <v>84</v>
      </c>
      <c r="AW180" s="12" t="s">
        <v>37</v>
      </c>
      <c r="AX180" s="12" t="s">
        <v>74</v>
      </c>
      <c r="AY180" s="225" t="s">
        <v>153</v>
      </c>
    </row>
    <row r="181" spans="2:65" s="11" customFormat="1" ht="13.5">
      <c r="B181" s="204"/>
      <c r="C181" s="205"/>
      <c r="D181" s="206" t="s">
        <v>165</v>
      </c>
      <c r="E181" s="207" t="s">
        <v>30</v>
      </c>
      <c r="F181" s="208" t="s">
        <v>1334</v>
      </c>
      <c r="G181" s="205"/>
      <c r="H181" s="207" t="s">
        <v>30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165</v>
      </c>
      <c r="AU181" s="214" t="s">
        <v>84</v>
      </c>
      <c r="AV181" s="11" t="s">
        <v>82</v>
      </c>
      <c r="AW181" s="11" t="s">
        <v>37</v>
      </c>
      <c r="AX181" s="11" t="s">
        <v>74</v>
      </c>
      <c r="AY181" s="214" t="s">
        <v>153</v>
      </c>
    </row>
    <row r="182" spans="2:65" s="12" customFormat="1" ht="13.5">
      <c r="B182" s="215"/>
      <c r="C182" s="216"/>
      <c r="D182" s="206" t="s">
        <v>165</v>
      </c>
      <c r="E182" s="217" t="s">
        <v>30</v>
      </c>
      <c r="F182" s="218" t="s">
        <v>1335</v>
      </c>
      <c r="G182" s="216"/>
      <c r="H182" s="219">
        <v>-2.6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165</v>
      </c>
      <c r="AU182" s="225" t="s">
        <v>84</v>
      </c>
      <c r="AV182" s="12" t="s">
        <v>84</v>
      </c>
      <c r="AW182" s="12" t="s">
        <v>37</v>
      </c>
      <c r="AX182" s="12" t="s">
        <v>74</v>
      </c>
      <c r="AY182" s="225" t="s">
        <v>153</v>
      </c>
    </row>
    <row r="183" spans="2:65" s="12" customFormat="1" ht="13.5">
      <c r="B183" s="215"/>
      <c r="C183" s="216"/>
      <c r="D183" s="206" t="s">
        <v>165</v>
      </c>
      <c r="E183" s="217" t="s">
        <v>30</v>
      </c>
      <c r="F183" s="218" t="s">
        <v>269</v>
      </c>
      <c r="G183" s="216"/>
      <c r="H183" s="219">
        <v>0.2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165</v>
      </c>
      <c r="AU183" s="225" t="s">
        <v>84</v>
      </c>
      <c r="AV183" s="12" t="s">
        <v>84</v>
      </c>
      <c r="AW183" s="12" t="s">
        <v>37</v>
      </c>
      <c r="AX183" s="12" t="s">
        <v>74</v>
      </c>
      <c r="AY183" s="225" t="s">
        <v>153</v>
      </c>
    </row>
    <row r="184" spans="2:65" s="14" customFormat="1" ht="13.5">
      <c r="B184" s="237"/>
      <c r="C184" s="238"/>
      <c r="D184" s="206" t="s">
        <v>165</v>
      </c>
      <c r="E184" s="239" t="s">
        <v>30</v>
      </c>
      <c r="F184" s="240" t="s">
        <v>210</v>
      </c>
      <c r="G184" s="238"/>
      <c r="H184" s="241">
        <v>133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165</v>
      </c>
      <c r="AU184" s="247" t="s">
        <v>84</v>
      </c>
      <c r="AV184" s="14" t="s">
        <v>162</v>
      </c>
      <c r="AW184" s="14" t="s">
        <v>37</v>
      </c>
      <c r="AX184" s="14" t="s">
        <v>82</v>
      </c>
      <c r="AY184" s="247" t="s">
        <v>153</v>
      </c>
    </row>
    <row r="185" spans="2:65" s="1" customFormat="1" ht="16.5" customHeight="1">
      <c r="B185" s="41"/>
      <c r="C185" s="192" t="s">
        <v>277</v>
      </c>
      <c r="D185" s="192" t="s">
        <v>157</v>
      </c>
      <c r="E185" s="193" t="s">
        <v>271</v>
      </c>
      <c r="F185" s="194" t="s">
        <v>272</v>
      </c>
      <c r="G185" s="195" t="s">
        <v>160</v>
      </c>
      <c r="H185" s="196">
        <v>133</v>
      </c>
      <c r="I185" s="197"/>
      <c r="J185" s="198">
        <f>ROUND(I185*H185,2)</f>
        <v>0</v>
      </c>
      <c r="K185" s="194" t="s">
        <v>30</v>
      </c>
      <c r="L185" s="61"/>
      <c r="M185" s="199" t="s">
        <v>30</v>
      </c>
      <c r="N185" s="200" t="s">
        <v>45</v>
      </c>
      <c r="O185" s="42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AR185" s="24" t="s">
        <v>162</v>
      </c>
      <c r="AT185" s="24" t="s">
        <v>157</v>
      </c>
      <c r="AU185" s="24" t="s">
        <v>84</v>
      </c>
      <c r="AY185" s="24" t="s">
        <v>153</v>
      </c>
      <c r="BE185" s="203">
        <f>IF(N185="základní",J185,0)</f>
        <v>0</v>
      </c>
      <c r="BF185" s="203">
        <f>IF(N185="snížená",J185,0)</f>
        <v>0</v>
      </c>
      <c r="BG185" s="203">
        <f>IF(N185="zákl. přenesená",J185,0)</f>
        <v>0</v>
      </c>
      <c r="BH185" s="203">
        <f>IF(N185="sníž. přenesená",J185,0)</f>
        <v>0</v>
      </c>
      <c r="BI185" s="203">
        <f>IF(N185="nulová",J185,0)</f>
        <v>0</v>
      </c>
      <c r="BJ185" s="24" t="s">
        <v>82</v>
      </c>
      <c r="BK185" s="203">
        <f>ROUND(I185*H185,2)</f>
        <v>0</v>
      </c>
      <c r="BL185" s="24" t="s">
        <v>162</v>
      </c>
      <c r="BM185" s="24" t="s">
        <v>1336</v>
      </c>
    </row>
    <row r="186" spans="2:65" s="11" customFormat="1" ht="13.5">
      <c r="B186" s="204"/>
      <c r="C186" s="205"/>
      <c r="D186" s="206" t="s">
        <v>165</v>
      </c>
      <c r="E186" s="207" t="s">
        <v>30</v>
      </c>
      <c r="F186" s="208" t="s">
        <v>274</v>
      </c>
      <c r="G186" s="205"/>
      <c r="H186" s="207" t="s">
        <v>30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165</v>
      </c>
      <c r="AU186" s="214" t="s">
        <v>84</v>
      </c>
      <c r="AV186" s="11" t="s">
        <v>82</v>
      </c>
      <c r="AW186" s="11" t="s">
        <v>37</v>
      </c>
      <c r="AX186" s="11" t="s">
        <v>74</v>
      </c>
      <c r="AY186" s="214" t="s">
        <v>153</v>
      </c>
    </row>
    <row r="187" spans="2:65" s="11" customFormat="1" ht="13.5">
      <c r="B187" s="204"/>
      <c r="C187" s="205"/>
      <c r="D187" s="206" t="s">
        <v>165</v>
      </c>
      <c r="E187" s="207" t="s">
        <v>30</v>
      </c>
      <c r="F187" s="208" t="s">
        <v>1337</v>
      </c>
      <c r="G187" s="205"/>
      <c r="H187" s="207" t="s">
        <v>30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165</v>
      </c>
      <c r="AU187" s="214" t="s">
        <v>84</v>
      </c>
      <c r="AV187" s="11" t="s">
        <v>82</v>
      </c>
      <c r="AW187" s="11" t="s">
        <v>37</v>
      </c>
      <c r="AX187" s="11" t="s">
        <v>74</v>
      </c>
      <c r="AY187" s="214" t="s">
        <v>153</v>
      </c>
    </row>
    <row r="188" spans="2:65" s="12" customFormat="1" ht="13.5">
      <c r="B188" s="215"/>
      <c r="C188" s="216"/>
      <c r="D188" s="206" t="s">
        <v>165</v>
      </c>
      <c r="E188" s="217" t="s">
        <v>30</v>
      </c>
      <c r="F188" s="218" t="s">
        <v>194</v>
      </c>
      <c r="G188" s="216"/>
      <c r="H188" s="219">
        <v>133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AT188" s="225" t="s">
        <v>165</v>
      </c>
      <c r="AU188" s="225" t="s">
        <v>84</v>
      </c>
      <c r="AV188" s="12" t="s">
        <v>84</v>
      </c>
      <c r="AW188" s="12" t="s">
        <v>37</v>
      </c>
      <c r="AX188" s="12" t="s">
        <v>82</v>
      </c>
      <c r="AY188" s="225" t="s">
        <v>153</v>
      </c>
    </row>
    <row r="189" spans="2:65" s="1" customFormat="1" ht="38.25" customHeight="1">
      <c r="B189" s="41"/>
      <c r="C189" s="192" t="s">
        <v>284</v>
      </c>
      <c r="D189" s="192" t="s">
        <v>157</v>
      </c>
      <c r="E189" s="193" t="s">
        <v>1338</v>
      </c>
      <c r="F189" s="194" t="s">
        <v>1339</v>
      </c>
      <c r="G189" s="195" t="s">
        <v>160</v>
      </c>
      <c r="H189" s="196">
        <v>34.6</v>
      </c>
      <c r="I189" s="197"/>
      <c r="J189" s="198">
        <f>ROUND(I189*H189,2)</f>
        <v>0</v>
      </c>
      <c r="K189" s="194" t="s">
        <v>161</v>
      </c>
      <c r="L189" s="61"/>
      <c r="M189" s="199" t="s">
        <v>30</v>
      </c>
      <c r="N189" s="200" t="s">
        <v>45</v>
      </c>
      <c r="O189" s="42"/>
      <c r="P189" s="201">
        <f>O189*H189</f>
        <v>0</v>
      </c>
      <c r="Q189" s="201">
        <v>0</v>
      </c>
      <c r="R189" s="201">
        <f>Q189*H189</f>
        <v>0</v>
      </c>
      <c r="S189" s="201">
        <v>0</v>
      </c>
      <c r="T189" s="202">
        <f>S189*H189</f>
        <v>0</v>
      </c>
      <c r="AR189" s="24" t="s">
        <v>162</v>
      </c>
      <c r="AT189" s="24" t="s">
        <v>157</v>
      </c>
      <c r="AU189" s="24" t="s">
        <v>84</v>
      </c>
      <c r="AY189" s="24" t="s">
        <v>153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82</v>
      </c>
      <c r="BK189" s="203">
        <f>ROUND(I189*H189,2)</f>
        <v>0</v>
      </c>
      <c r="BL189" s="24" t="s">
        <v>162</v>
      </c>
      <c r="BM189" s="24" t="s">
        <v>1340</v>
      </c>
    </row>
    <row r="190" spans="2:65" s="11" customFormat="1" ht="13.5">
      <c r="B190" s="204"/>
      <c r="C190" s="205"/>
      <c r="D190" s="206" t="s">
        <v>165</v>
      </c>
      <c r="E190" s="207" t="s">
        <v>30</v>
      </c>
      <c r="F190" s="208" t="s">
        <v>1264</v>
      </c>
      <c r="G190" s="205"/>
      <c r="H190" s="207" t="s">
        <v>30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165</v>
      </c>
      <c r="AU190" s="214" t="s">
        <v>84</v>
      </c>
      <c r="AV190" s="11" t="s">
        <v>82</v>
      </c>
      <c r="AW190" s="11" t="s">
        <v>37</v>
      </c>
      <c r="AX190" s="11" t="s">
        <v>74</v>
      </c>
      <c r="AY190" s="214" t="s">
        <v>153</v>
      </c>
    </row>
    <row r="191" spans="2:65" s="12" customFormat="1" ht="13.5">
      <c r="B191" s="215"/>
      <c r="C191" s="216"/>
      <c r="D191" s="206" t="s">
        <v>165</v>
      </c>
      <c r="E191" s="217" t="s">
        <v>30</v>
      </c>
      <c r="F191" s="218" t="s">
        <v>1341</v>
      </c>
      <c r="G191" s="216"/>
      <c r="H191" s="219">
        <v>10.285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165</v>
      </c>
      <c r="AU191" s="225" t="s">
        <v>84</v>
      </c>
      <c r="AV191" s="12" t="s">
        <v>84</v>
      </c>
      <c r="AW191" s="12" t="s">
        <v>37</v>
      </c>
      <c r="AX191" s="12" t="s">
        <v>74</v>
      </c>
      <c r="AY191" s="225" t="s">
        <v>153</v>
      </c>
    </row>
    <row r="192" spans="2:65" s="11" customFormat="1" ht="13.5">
      <c r="B192" s="204"/>
      <c r="C192" s="205"/>
      <c r="D192" s="206" t="s">
        <v>165</v>
      </c>
      <c r="E192" s="207" t="s">
        <v>30</v>
      </c>
      <c r="F192" s="208" t="s">
        <v>1266</v>
      </c>
      <c r="G192" s="205"/>
      <c r="H192" s="207" t="s">
        <v>30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165</v>
      </c>
      <c r="AU192" s="214" t="s">
        <v>84</v>
      </c>
      <c r="AV192" s="11" t="s">
        <v>82</v>
      </c>
      <c r="AW192" s="11" t="s">
        <v>37</v>
      </c>
      <c r="AX192" s="11" t="s">
        <v>74</v>
      </c>
      <c r="AY192" s="214" t="s">
        <v>153</v>
      </c>
    </row>
    <row r="193" spans="2:65" s="12" customFormat="1" ht="13.5">
      <c r="B193" s="215"/>
      <c r="C193" s="216"/>
      <c r="D193" s="206" t="s">
        <v>165</v>
      </c>
      <c r="E193" s="217" t="s">
        <v>30</v>
      </c>
      <c r="F193" s="218" t="s">
        <v>1342</v>
      </c>
      <c r="G193" s="216"/>
      <c r="H193" s="219">
        <v>12.87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165</v>
      </c>
      <c r="AU193" s="225" t="s">
        <v>84</v>
      </c>
      <c r="AV193" s="12" t="s">
        <v>84</v>
      </c>
      <c r="AW193" s="12" t="s">
        <v>37</v>
      </c>
      <c r="AX193" s="12" t="s">
        <v>74</v>
      </c>
      <c r="AY193" s="225" t="s">
        <v>153</v>
      </c>
    </row>
    <row r="194" spans="2:65" s="11" customFormat="1" ht="13.5">
      <c r="B194" s="204"/>
      <c r="C194" s="205"/>
      <c r="D194" s="206" t="s">
        <v>165</v>
      </c>
      <c r="E194" s="207" t="s">
        <v>30</v>
      </c>
      <c r="F194" s="208" t="s">
        <v>1268</v>
      </c>
      <c r="G194" s="205"/>
      <c r="H194" s="207" t="s">
        <v>30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165</v>
      </c>
      <c r="AU194" s="214" t="s">
        <v>84</v>
      </c>
      <c r="AV194" s="11" t="s">
        <v>82</v>
      </c>
      <c r="AW194" s="11" t="s">
        <v>37</v>
      </c>
      <c r="AX194" s="11" t="s">
        <v>74</v>
      </c>
      <c r="AY194" s="214" t="s">
        <v>153</v>
      </c>
    </row>
    <row r="195" spans="2:65" s="12" customFormat="1" ht="13.5">
      <c r="B195" s="215"/>
      <c r="C195" s="216"/>
      <c r="D195" s="206" t="s">
        <v>165</v>
      </c>
      <c r="E195" s="217" t="s">
        <v>30</v>
      </c>
      <c r="F195" s="218" t="s">
        <v>1343</v>
      </c>
      <c r="G195" s="216"/>
      <c r="H195" s="219">
        <v>12.845000000000001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165</v>
      </c>
      <c r="AU195" s="225" t="s">
        <v>84</v>
      </c>
      <c r="AV195" s="12" t="s">
        <v>84</v>
      </c>
      <c r="AW195" s="12" t="s">
        <v>37</v>
      </c>
      <c r="AX195" s="12" t="s">
        <v>74</v>
      </c>
      <c r="AY195" s="225" t="s">
        <v>153</v>
      </c>
    </row>
    <row r="196" spans="2:65" s="13" customFormat="1" ht="13.5">
      <c r="B196" s="226"/>
      <c r="C196" s="227"/>
      <c r="D196" s="206" t="s">
        <v>165</v>
      </c>
      <c r="E196" s="228" t="s">
        <v>30</v>
      </c>
      <c r="F196" s="229" t="s">
        <v>233</v>
      </c>
      <c r="G196" s="227"/>
      <c r="H196" s="230">
        <v>36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165</v>
      </c>
      <c r="AU196" s="236" t="s">
        <v>84</v>
      </c>
      <c r="AV196" s="13" t="s">
        <v>163</v>
      </c>
      <c r="AW196" s="13" t="s">
        <v>37</v>
      </c>
      <c r="AX196" s="13" t="s">
        <v>74</v>
      </c>
      <c r="AY196" s="236" t="s">
        <v>153</v>
      </c>
    </row>
    <row r="197" spans="2:65" s="11" customFormat="1" ht="13.5">
      <c r="B197" s="204"/>
      <c r="C197" s="205"/>
      <c r="D197" s="206" t="s">
        <v>165</v>
      </c>
      <c r="E197" s="207" t="s">
        <v>30</v>
      </c>
      <c r="F197" s="208" t="s">
        <v>1344</v>
      </c>
      <c r="G197" s="205"/>
      <c r="H197" s="207" t="s">
        <v>30</v>
      </c>
      <c r="I197" s="209"/>
      <c r="J197" s="205"/>
      <c r="K197" s="205"/>
      <c r="L197" s="210"/>
      <c r="M197" s="211"/>
      <c r="N197" s="212"/>
      <c r="O197" s="212"/>
      <c r="P197" s="212"/>
      <c r="Q197" s="212"/>
      <c r="R197" s="212"/>
      <c r="S197" s="212"/>
      <c r="T197" s="213"/>
      <c r="AT197" s="214" t="s">
        <v>165</v>
      </c>
      <c r="AU197" s="214" t="s">
        <v>84</v>
      </c>
      <c r="AV197" s="11" t="s">
        <v>82</v>
      </c>
      <c r="AW197" s="11" t="s">
        <v>37</v>
      </c>
      <c r="AX197" s="11" t="s">
        <v>74</v>
      </c>
      <c r="AY197" s="214" t="s">
        <v>153</v>
      </c>
    </row>
    <row r="198" spans="2:65" s="12" customFormat="1" ht="13.5">
      <c r="B198" s="215"/>
      <c r="C198" s="216"/>
      <c r="D198" s="206" t="s">
        <v>165</v>
      </c>
      <c r="E198" s="217" t="s">
        <v>30</v>
      </c>
      <c r="F198" s="218" t="s">
        <v>1345</v>
      </c>
      <c r="G198" s="216"/>
      <c r="H198" s="219">
        <v>-0.27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165</v>
      </c>
      <c r="AU198" s="225" t="s">
        <v>84</v>
      </c>
      <c r="AV198" s="12" t="s">
        <v>84</v>
      </c>
      <c r="AW198" s="12" t="s">
        <v>37</v>
      </c>
      <c r="AX198" s="12" t="s">
        <v>74</v>
      </c>
      <c r="AY198" s="225" t="s">
        <v>153</v>
      </c>
    </row>
    <row r="199" spans="2:65" s="12" customFormat="1" ht="13.5">
      <c r="B199" s="215"/>
      <c r="C199" s="216"/>
      <c r="D199" s="206" t="s">
        <v>165</v>
      </c>
      <c r="E199" s="217" t="s">
        <v>30</v>
      </c>
      <c r="F199" s="218" t="s">
        <v>1346</v>
      </c>
      <c r="G199" s="216"/>
      <c r="H199" s="219">
        <v>-0.45900000000000002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165</v>
      </c>
      <c r="AU199" s="225" t="s">
        <v>84</v>
      </c>
      <c r="AV199" s="12" t="s">
        <v>84</v>
      </c>
      <c r="AW199" s="12" t="s">
        <v>37</v>
      </c>
      <c r="AX199" s="12" t="s">
        <v>74</v>
      </c>
      <c r="AY199" s="225" t="s">
        <v>153</v>
      </c>
    </row>
    <row r="200" spans="2:65" s="12" customFormat="1" ht="13.5">
      <c r="B200" s="215"/>
      <c r="C200" s="216"/>
      <c r="D200" s="206" t="s">
        <v>165</v>
      </c>
      <c r="E200" s="217" t="s">
        <v>30</v>
      </c>
      <c r="F200" s="218" t="s">
        <v>1347</v>
      </c>
      <c r="G200" s="216"/>
      <c r="H200" s="219">
        <v>-0.72199999999999998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165</v>
      </c>
      <c r="AU200" s="225" t="s">
        <v>84</v>
      </c>
      <c r="AV200" s="12" t="s">
        <v>84</v>
      </c>
      <c r="AW200" s="12" t="s">
        <v>37</v>
      </c>
      <c r="AX200" s="12" t="s">
        <v>74</v>
      </c>
      <c r="AY200" s="225" t="s">
        <v>153</v>
      </c>
    </row>
    <row r="201" spans="2:65" s="12" customFormat="1" ht="13.5">
      <c r="B201" s="215"/>
      <c r="C201" s="216"/>
      <c r="D201" s="206" t="s">
        <v>165</v>
      </c>
      <c r="E201" s="217" t="s">
        <v>30</v>
      </c>
      <c r="F201" s="218" t="s">
        <v>1348</v>
      </c>
      <c r="G201" s="216"/>
      <c r="H201" s="219">
        <v>5.0999999999999997E-2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165</v>
      </c>
      <c r="AU201" s="225" t="s">
        <v>84</v>
      </c>
      <c r="AV201" s="12" t="s">
        <v>84</v>
      </c>
      <c r="AW201" s="12" t="s">
        <v>37</v>
      </c>
      <c r="AX201" s="12" t="s">
        <v>74</v>
      </c>
      <c r="AY201" s="225" t="s">
        <v>153</v>
      </c>
    </row>
    <row r="202" spans="2:65" s="14" customFormat="1" ht="13.5">
      <c r="B202" s="237"/>
      <c r="C202" s="238"/>
      <c r="D202" s="206" t="s">
        <v>165</v>
      </c>
      <c r="E202" s="239" t="s">
        <v>30</v>
      </c>
      <c r="F202" s="240" t="s">
        <v>210</v>
      </c>
      <c r="G202" s="238"/>
      <c r="H202" s="241">
        <v>34.6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165</v>
      </c>
      <c r="AU202" s="247" t="s">
        <v>84</v>
      </c>
      <c r="AV202" s="14" t="s">
        <v>162</v>
      </c>
      <c r="AW202" s="14" t="s">
        <v>37</v>
      </c>
      <c r="AX202" s="14" t="s">
        <v>82</v>
      </c>
      <c r="AY202" s="247" t="s">
        <v>153</v>
      </c>
    </row>
    <row r="203" spans="2:65" s="1" customFormat="1" ht="16.5" customHeight="1">
      <c r="B203" s="41"/>
      <c r="C203" s="248" t="s">
        <v>296</v>
      </c>
      <c r="D203" s="248" t="s">
        <v>332</v>
      </c>
      <c r="E203" s="249" t="s">
        <v>1349</v>
      </c>
      <c r="F203" s="250" t="s">
        <v>1350</v>
      </c>
      <c r="G203" s="251" t="s">
        <v>254</v>
      </c>
      <c r="H203" s="252">
        <v>69.2</v>
      </c>
      <c r="I203" s="253"/>
      <c r="J203" s="254">
        <f>ROUND(I203*H203,2)</f>
        <v>0</v>
      </c>
      <c r="K203" s="250" t="s">
        <v>161</v>
      </c>
      <c r="L203" s="255"/>
      <c r="M203" s="256" t="s">
        <v>30</v>
      </c>
      <c r="N203" s="257" t="s">
        <v>45</v>
      </c>
      <c r="O203" s="42"/>
      <c r="P203" s="201">
        <f>O203*H203</f>
        <v>0</v>
      </c>
      <c r="Q203" s="201">
        <v>0</v>
      </c>
      <c r="R203" s="201">
        <f>Q203*H203</f>
        <v>0</v>
      </c>
      <c r="S203" s="201">
        <v>0</v>
      </c>
      <c r="T203" s="202">
        <f>S203*H203</f>
        <v>0</v>
      </c>
      <c r="AR203" s="24" t="s">
        <v>219</v>
      </c>
      <c r="AT203" s="24" t="s">
        <v>332</v>
      </c>
      <c r="AU203" s="24" t="s">
        <v>84</v>
      </c>
      <c r="AY203" s="24" t="s">
        <v>153</v>
      </c>
      <c r="BE203" s="203">
        <f>IF(N203="základní",J203,0)</f>
        <v>0</v>
      </c>
      <c r="BF203" s="203">
        <f>IF(N203="snížená",J203,0)</f>
        <v>0</v>
      </c>
      <c r="BG203" s="203">
        <f>IF(N203="zákl. přenesená",J203,0)</f>
        <v>0</v>
      </c>
      <c r="BH203" s="203">
        <f>IF(N203="sníž. přenesená",J203,0)</f>
        <v>0</v>
      </c>
      <c r="BI203" s="203">
        <f>IF(N203="nulová",J203,0)</f>
        <v>0</v>
      </c>
      <c r="BJ203" s="24" t="s">
        <v>82</v>
      </c>
      <c r="BK203" s="203">
        <f>ROUND(I203*H203,2)</f>
        <v>0</v>
      </c>
      <c r="BL203" s="24" t="s">
        <v>162</v>
      </c>
      <c r="BM203" s="24" t="s">
        <v>1351</v>
      </c>
    </row>
    <row r="204" spans="2:65" s="11" customFormat="1" ht="13.5">
      <c r="B204" s="204"/>
      <c r="C204" s="205"/>
      <c r="D204" s="206" t="s">
        <v>165</v>
      </c>
      <c r="E204" s="207" t="s">
        <v>30</v>
      </c>
      <c r="F204" s="208" t="s">
        <v>1352</v>
      </c>
      <c r="G204" s="205"/>
      <c r="H204" s="207" t="s">
        <v>30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165</v>
      </c>
      <c r="AU204" s="214" t="s">
        <v>84</v>
      </c>
      <c r="AV204" s="11" t="s">
        <v>82</v>
      </c>
      <c r="AW204" s="11" t="s">
        <v>37</v>
      </c>
      <c r="AX204" s="11" t="s">
        <v>74</v>
      </c>
      <c r="AY204" s="214" t="s">
        <v>153</v>
      </c>
    </row>
    <row r="205" spans="2:65" s="11" customFormat="1" ht="13.5">
      <c r="B205" s="204"/>
      <c r="C205" s="205"/>
      <c r="D205" s="206" t="s">
        <v>165</v>
      </c>
      <c r="E205" s="207" t="s">
        <v>30</v>
      </c>
      <c r="F205" s="208" t="s">
        <v>1353</v>
      </c>
      <c r="G205" s="205"/>
      <c r="H205" s="207" t="s">
        <v>30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165</v>
      </c>
      <c r="AU205" s="214" t="s">
        <v>84</v>
      </c>
      <c r="AV205" s="11" t="s">
        <v>82</v>
      </c>
      <c r="AW205" s="11" t="s">
        <v>37</v>
      </c>
      <c r="AX205" s="11" t="s">
        <v>74</v>
      </c>
      <c r="AY205" s="214" t="s">
        <v>153</v>
      </c>
    </row>
    <row r="206" spans="2:65" s="12" customFormat="1" ht="13.5">
      <c r="B206" s="215"/>
      <c r="C206" s="216"/>
      <c r="D206" s="206" t="s">
        <v>165</v>
      </c>
      <c r="E206" s="217" t="s">
        <v>30</v>
      </c>
      <c r="F206" s="218" t="s">
        <v>1354</v>
      </c>
      <c r="G206" s="216"/>
      <c r="H206" s="219">
        <v>69.2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165</v>
      </c>
      <c r="AU206" s="225" t="s">
        <v>84</v>
      </c>
      <c r="AV206" s="12" t="s">
        <v>84</v>
      </c>
      <c r="AW206" s="12" t="s">
        <v>37</v>
      </c>
      <c r="AX206" s="12" t="s">
        <v>82</v>
      </c>
      <c r="AY206" s="225" t="s">
        <v>153</v>
      </c>
    </row>
    <row r="207" spans="2:65" s="1" customFormat="1" ht="25.5" customHeight="1">
      <c r="B207" s="41"/>
      <c r="C207" s="192" t="s">
        <v>304</v>
      </c>
      <c r="D207" s="192" t="s">
        <v>157</v>
      </c>
      <c r="E207" s="193" t="s">
        <v>278</v>
      </c>
      <c r="F207" s="194" t="s">
        <v>279</v>
      </c>
      <c r="G207" s="195" t="s">
        <v>205</v>
      </c>
      <c r="H207" s="196">
        <v>52.3</v>
      </c>
      <c r="I207" s="197"/>
      <c r="J207" s="198">
        <f>ROUND(I207*H207,2)</f>
        <v>0</v>
      </c>
      <c r="K207" s="194" t="s">
        <v>161</v>
      </c>
      <c r="L207" s="61"/>
      <c r="M207" s="199" t="s">
        <v>30</v>
      </c>
      <c r="N207" s="200" t="s">
        <v>45</v>
      </c>
      <c r="O207" s="42"/>
      <c r="P207" s="201">
        <f>O207*H207</f>
        <v>0</v>
      </c>
      <c r="Q207" s="201">
        <v>0</v>
      </c>
      <c r="R207" s="201">
        <f>Q207*H207</f>
        <v>0</v>
      </c>
      <c r="S207" s="201">
        <v>0</v>
      </c>
      <c r="T207" s="202">
        <f>S207*H207</f>
        <v>0</v>
      </c>
      <c r="AR207" s="24" t="s">
        <v>162</v>
      </c>
      <c r="AT207" s="24" t="s">
        <v>157</v>
      </c>
      <c r="AU207" s="24" t="s">
        <v>84</v>
      </c>
      <c r="AY207" s="24" t="s">
        <v>153</v>
      </c>
      <c r="BE207" s="203">
        <f>IF(N207="základní",J207,0)</f>
        <v>0</v>
      </c>
      <c r="BF207" s="203">
        <f>IF(N207="snížená",J207,0)</f>
        <v>0</v>
      </c>
      <c r="BG207" s="203">
        <f>IF(N207="zákl. přenesená",J207,0)</f>
        <v>0</v>
      </c>
      <c r="BH207" s="203">
        <f>IF(N207="sníž. přenesená",J207,0)</f>
        <v>0</v>
      </c>
      <c r="BI207" s="203">
        <f>IF(N207="nulová",J207,0)</f>
        <v>0</v>
      </c>
      <c r="BJ207" s="24" t="s">
        <v>82</v>
      </c>
      <c r="BK207" s="203">
        <f>ROUND(I207*H207,2)</f>
        <v>0</v>
      </c>
      <c r="BL207" s="24" t="s">
        <v>162</v>
      </c>
      <c r="BM207" s="24" t="s">
        <v>1355</v>
      </c>
    </row>
    <row r="208" spans="2:65" s="11" customFormat="1" ht="13.5">
      <c r="B208" s="204"/>
      <c r="C208" s="205"/>
      <c r="D208" s="206" t="s">
        <v>165</v>
      </c>
      <c r="E208" s="207" t="s">
        <v>30</v>
      </c>
      <c r="F208" s="208" t="s">
        <v>383</v>
      </c>
      <c r="G208" s="205"/>
      <c r="H208" s="207" t="s">
        <v>30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165</v>
      </c>
      <c r="AU208" s="214" t="s">
        <v>84</v>
      </c>
      <c r="AV208" s="11" t="s">
        <v>82</v>
      </c>
      <c r="AW208" s="11" t="s">
        <v>37</v>
      </c>
      <c r="AX208" s="11" t="s">
        <v>74</v>
      </c>
      <c r="AY208" s="214" t="s">
        <v>153</v>
      </c>
    </row>
    <row r="209" spans="2:65" s="11" customFormat="1" ht="13.5">
      <c r="B209" s="204"/>
      <c r="C209" s="205"/>
      <c r="D209" s="206" t="s">
        <v>165</v>
      </c>
      <c r="E209" s="207" t="s">
        <v>30</v>
      </c>
      <c r="F209" s="208" t="s">
        <v>1356</v>
      </c>
      <c r="G209" s="205"/>
      <c r="H209" s="207" t="s">
        <v>30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165</v>
      </c>
      <c r="AU209" s="214" t="s">
        <v>84</v>
      </c>
      <c r="AV209" s="11" t="s">
        <v>82</v>
      </c>
      <c r="AW209" s="11" t="s">
        <v>37</v>
      </c>
      <c r="AX209" s="11" t="s">
        <v>74</v>
      </c>
      <c r="AY209" s="214" t="s">
        <v>153</v>
      </c>
    </row>
    <row r="210" spans="2:65" s="12" customFormat="1" ht="13.5">
      <c r="B210" s="215"/>
      <c r="C210" s="216"/>
      <c r="D210" s="206" t="s">
        <v>165</v>
      </c>
      <c r="E210" s="217" t="s">
        <v>30</v>
      </c>
      <c r="F210" s="218" t="s">
        <v>1357</v>
      </c>
      <c r="G210" s="216"/>
      <c r="H210" s="219">
        <v>52.3</v>
      </c>
      <c r="I210" s="220"/>
      <c r="J210" s="216"/>
      <c r="K210" s="216"/>
      <c r="L210" s="221"/>
      <c r="M210" s="222"/>
      <c r="N210" s="223"/>
      <c r="O210" s="223"/>
      <c r="P210" s="223"/>
      <c r="Q210" s="223"/>
      <c r="R210" s="223"/>
      <c r="S210" s="223"/>
      <c r="T210" s="224"/>
      <c r="AT210" s="225" t="s">
        <v>165</v>
      </c>
      <c r="AU210" s="225" t="s">
        <v>84</v>
      </c>
      <c r="AV210" s="12" t="s">
        <v>84</v>
      </c>
      <c r="AW210" s="12" t="s">
        <v>37</v>
      </c>
      <c r="AX210" s="12" t="s">
        <v>82</v>
      </c>
      <c r="AY210" s="225" t="s">
        <v>153</v>
      </c>
    </row>
    <row r="211" spans="2:65" s="10" customFormat="1" ht="29.85" customHeight="1">
      <c r="B211" s="176"/>
      <c r="C211" s="177"/>
      <c r="D211" s="178" t="s">
        <v>73</v>
      </c>
      <c r="E211" s="190" t="s">
        <v>84</v>
      </c>
      <c r="F211" s="190" t="s">
        <v>283</v>
      </c>
      <c r="G211" s="177"/>
      <c r="H211" s="177"/>
      <c r="I211" s="180"/>
      <c r="J211" s="191">
        <f>BK211</f>
        <v>0</v>
      </c>
      <c r="K211" s="177"/>
      <c r="L211" s="182"/>
      <c r="M211" s="183"/>
      <c r="N211" s="184"/>
      <c r="O211" s="184"/>
      <c r="P211" s="185">
        <f>SUM(P212:P220)</f>
        <v>0</v>
      </c>
      <c r="Q211" s="184"/>
      <c r="R211" s="185">
        <f>SUM(R212:R220)</f>
        <v>20.450060190000002</v>
      </c>
      <c r="S211" s="184"/>
      <c r="T211" s="186">
        <f>SUM(T212:T220)</f>
        <v>0</v>
      </c>
      <c r="AR211" s="187" t="s">
        <v>82</v>
      </c>
      <c r="AT211" s="188" t="s">
        <v>73</v>
      </c>
      <c r="AU211" s="188" t="s">
        <v>82</v>
      </c>
      <c r="AY211" s="187" t="s">
        <v>153</v>
      </c>
      <c r="BK211" s="189">
        <f>SUM(BK212:BK220)</f>
        <v>0</v>
      </c>
    </row>
    <row r="212" spans="2:65" s="1" customFormat="1" ht="25.5" customHeight="1">
      <c r="B212" s="41"/>
      <c r="C212" s="192" t="s">
        <v>9</v>
      </c>
      <c r="D212" s="192" t="s">
        <v>157</v>
      </c>
      <c r="E212" s="193" t="s">
        <v>285</v>
      </c>
      <c r="F212" s="194" t="s">
        <v>286</v>
      </c>
      <c r="G212" s="195" t="s">
        <v>160</v>
      </c>
      <c r="H212" s="196">
        <v>8.1590000000000007</v>
      </c>
      <c r="I212" s="197"/>
      <c r="J212" s="198">
        <f>ROUND(I212*H212,2)</f>
        <v>0</v>
      </c>
      <c r="K212" s="194" t="s">
        <v>30</v>
      </c>
      <c r="L212" s="61"/>
      <c r="M212" s="199" t="s">
        <v>30</v>
      </c>
      <c r="N212" s="200" t="s">
        <v>45</v>
      </c>
      <c r="O212" s="42"/>
      <c r="P212" s="201">
        <f>O212*H212</f>
        <v>0</v>
      </c>
      <c r="Q212" s="201">
        <v>2.45329</v>
      </c>
      <c r="R212" s="201">
        <f>Q212*H212</f>
        <v>20.016393110000003</v>
      </c>
      <c r="S212" s="201">
        <v>0</v>
      </c>
      <c r="T212" s="202">
        <f>S212*H212</f>
        <v>0</v>
      </c>
      <c r="AR212" s="24" t="s">
        <v>162</v>
      </c>
      <c r="AT212" s="24" t="s">
        <v>157</v>
      </c>
      <c r="AU212" s="24" t="s">
        <v>84</v>
      </c>
      <c r="AY212" s="24" t="s">
        <v>153</v>
      </c>
      <c r="BE212" s="203">
        <f>IF(N212="základní",J212,0)</f>
        <v>0</v>
      </c>
      <c r="BF212" s="203">
        <f>IF(N212="snížená",J212,0)</f>
        <v>0</v>
      </c>
      <c r="BG212" s="203">
        <f>IF(N212="zákl. přenesená",J212,0)</f>
        <v>0</v>
      </c>
      <c r="BH212" s="203">
        <f>IF(N212="sníž. přenesená",J212,0)</f>
        <v>0</v>
      </c>
      <c r="BI212" s="203">
        <f>IF(N212="nulová",J212,0)</f>
        <v>0</v>
      </c>
      <c r="BJ212" s="24" t="s">
        <v>82</v>
      </c>
      <c r="BK212" s="203">
        <f>ROUND(I212*H212,2)</f>
        <v>0</v>
      </c>
      <c r="BL212" s="24" t="s">
        <v>162</v>
      </c>
      <c r="BM212" s="24" t="s">
        <v>1358</v>
      </c>
    </row>
    <row r="213" spans="2:65" s="11" customFormat="1" ht="13.5">
      <c r="B213" s="204"/>
      <c r="C213" s="205"/>
      <c r="D213" s="206" t="s">
        <v>165</v>
      </c>
      <c r="E213" s="207" t="s">
        <v>30</v>
      </c>
      <c r="F213" s="208" t="s">
        <v>288</v>
      </c>
      <c r="G213" s="205"/>
      <c r="H213" s="207" t="s">
        <v>30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165</v>
      </c>
      <c r="AU213" s="214" t="s">
        <v>84</v>
      </c>
      <c r="AV213" s="11" t="s">
        <v>82</v>
      </c>
      <c r="AW213" s="11" t="s">
        <v>37</v>
      </c>
      <c r="AX213" s="11" t="s">
        <v>74</v>
      </c>
      <c r="AY213" s="214" t="s">
        <v>153</v>
      </c>
    </row>
    <row r="214" spans="2:65" s="11" customFormat="1" ht="13.5">
      <c r="B214" s="204"/>
      <c r="C214" s="205"/>
      <c r="D214" s="206" t="s">
        <v>165</v>
      </c>
      <c r="E214" s="207" t="s">
        <v>30</v>
      </c>
      <c r="F214" s="208" t="s">
        <v>1356</v>
      </c>
      <c r="G214" s="205"/>
      <c r="H214" s="207" t="s">
        <v>30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165</v>
      </c>
      <c r="AU214" s="214" t="s">
        <v>84</v>
      </c>
      <c r="AV214" s="11" t="s">
        <v>82</v>
      </c>
      <c r="AW214" s="11" t="s">
        <v>37</v>
      </c>
      <c r="AX214" s="11" t="s">
        <v>74</v>
      </c>
      <c r="AY214" s="214" t="s">
        <v>153</v>
      </c>
    </row>
    <row r="215" spans="2:65" s="12" customFormat="1" ht="13.5">
      <c r="B215" s="215"/>
      <c r="C215" s="216"/>
      <c r="D215" s="206" t="s">
        <v>165</v>
      </c>
      <c r="E215" s="217" t="s">
        <v>30</v>
      </c>
      <c r="F215" s="218" t="s">
        <v>1359</v>
      </c>
      <c r="G215" s="216"/>
      <c r="H215" s="219">
        <v>8.1590000000000007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165</v>
      </c>
      <c r="AU215" s="225" t="s">
        <v>84</v>
      </c>
      <c r="AV215" s="12" t="s">
        <v>84</v>
      </c>
      <c r="AW215" s="12" t="s">
        <v>37</v>
      </c>
      <c r="AX215" s="12" t="s">
        <v>82</v>
      </c>
      <c r="AY215" s="225" t="s">
        <v>153</v>
      </c>
    </row>
    <row r="216" spans="2:65" s="11" customFormat="1" ht="13.5">
      <c r="B216" s="204"/>
      <c r="C216" s="205"/>
      <c r="D216" s="206" t="s">
        <v>165</v>
      </c>
      <c r="E216" s="207" t="s">
        <v>30</v>
      </c>
      <c r="F216" s="208" t="s">
        <v>1360</v>
      </c>
      <c r="G216" s="205"/>
      <c r="H216" s="207" t="s">
        <v>30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165</v>
      </c>
      <c r="AU216" s="214" t="s">
        <v>84</v>
      </c>
      <c r="AV216" s="11" t="s">
        <v>82</v>
      </c>
      <c r="AW216" s="11" t="s">
        <v>37</v>
      </c>
      <c r="AX216" s="11" t="s">
        <v>74</v>
      </c>
      <c r="AY216" s="214" t="s">
        <v>153</v>
      </c>
    </row>
    <row r="217" spans="2:65" s="1" customFormat="1" ht="16.5" customHeight="1">
      <c r="B217" s="41"/>
      <c r="C217" s="192" t="s">
        <v>325</v>
      </c>
      <c r="D217" s="192" t="s">
        <v>157</v>
      </c>
      <c r="E217" s="193" t="s">
        <v>297</v>
      </c>
      <c r="F217" s="194" t="s">
        <v>298</v>
      </c>
      <c r="G217" s="195" t="s">
        <v>254</v>
      </c>
      <c r="H217" s="196">
        <v>0.41199999999999998</v>
      </c>
      <c r="I217" s="197"/>
      <c r="J217" s="198">
        <f>ROUND(I217*H217,2)</f>
        <v>0</v>
      </c>
      <c r="K217" s="194" t="s">
        <v>161</v>
      </c>
      <c r="L217" s="61"/>
      <c r="M217" s="199" t="s">
        <v>30</v>
      </c>
      <c r="N217" s="200" t="s">
        <v>45</v>
      </c>
      <c r="O217" s="42"/>
      <c r="P217" s="201">
        <f>O217*H217</f>
        <v>0</v>
      </c>
      <c r="Q217" s="201">
        <v>1.0525899999999999</v>
      </c>
      <c r="R217" s="201">
        <f>Q217*H217</f>
        <v>0.43366707999999993</v>
      </c>
      <c r="S217" s="201">
        <v>0</v>
      </c>
      <c r="T217" s="202">
        <f>S217*H217</f>
        <v>0</v>
      </c>
      <c r="AR217" s="24" t="s">
        <v>162</v>
      </c>
      <c r="AT217" s="24" t="s">
        <v>157</v>
      </c>
      <c r="AU217" s="24" t="s">
        <v>84</v>
      </c>
      <c r="AY217" s="24" t="s">
        <v>153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82</v>
      </c>
      <c r="BK217" s="203">
        <f>ROUND(I217*H217,2)</f>
        <v>0</v>
      </c>
      <c r="BL217" s="24" t="s">
        <v>162</v>
      </c>
      <c r="BM217" s="24" t="s">
        <v>1361</v>
      </c>
    </row>
    <row r="218" spans="2:65" s="11" customFormat="1" ht="13.5">
      <c r="B218" s="204"/>
      <c r="C218" s="205"/>
      <c r="D218" s="206" t="s">
        <v>165</v>
      </c>
      <c r="E218" s="207" t="s">
        <v>30</v>
      </c>
      <c r="F218" s="208" t="s">
        <v>300</v>
      </c>
      <c r="G218" s="205"/>
      <c r="H218" s="207" t="s">
        <v>30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165</v>
      </c>
      <c r="AU218" s="214" t="s">
        <v>84</v>
      </c>
      <c r="AV218" s="11" t="s">
        <v>82</v>
      </c>
      <c r="AW218" s="11" t="s">
        <v>37</v>
      </c>
      <c r="AX218" s="11" t="s">
        <v>74</v>
      </c>
      <c r="AY218" s="214" t="s">
        <v>153</v>
      </c>
    </row>
    <row r="219" spans="2:65" s="11" customFormat="1" ht="13.5">
      <c r="B219" s="204"/>
      <c r="C219" s="205"/>
      <c r="D219" s="206" t="s">
        <v>165</v>
      </c>
      <c r="E219" s="207" t="s">
        <v>30</v>
      </c>
      <c r="F219" s="208" t="s">
        <v>1362</v>
      </c>
      <c r="G219" s="205"/>
      <c r="H219" s="207" t="s">
        <v>30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165</v>
      </c>
      <c r="AU219" s="214" t="s">
        <v>84</v>
      </c>
      <c r="AV219" s="11" t="s">
        <v>82</v>
      </c>
      <c r="AW219" s="11" t="s">
        <v>37</v>
      </c>
      <c r="AX219" s="11" t="s">
        <v>74</v>
      </c>
      <c r="AY219" s="214" t="s">
        <v>153</v>
      </c>
    </row>
    <row r="220" spans="2:65" s="12" customFormat="1" ht="13.5">
      <c r="B220" s="215"/>
      <c r="C220" s="216"/>
      <c r="D220" s="206" t="s">
        <v>165</v>
      </c>
      <c r="E220" s="217" t="s">
        <v>30</v>
      </c>
      <c r="F220" s="218" t="s">
        <v>1363</v>
      </c>
      <c r="G220" s="216"/>
      <c r="H220" s="219">
        <v>0.41199999999999998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165</v>
      </c>
      <c r="AU220" s="225" t="s">
        <v>84</v>
      </c>
      <c r="AV220" s="12" t="s">
        <v>84</v>
      </c>
      <c r="AW220" s="12" t="s">
        <v>37</v>
      </c>
      <c r="AX220" s="12" t="s">
        <v>82</v>
      </c>
      <c r="AY220" s="225" t="s">
        <v>153</v>
      </c>
    </row>
    <row r="221" spans="2:65" s="10" customFormat="1" ht="29.85" customHeight="1">
      <c r="B221" s="176"/>
      <c r="C221" s="177"/>
      <c r="D221" s="178" t="s">
        <v>73</v>
      </c>
      <c r="E221" s="190" t="s">
        <v>162</v>
      </c>
      <c r="F221" s="190" t="s">
        <v>1364</v>
      </c>
      <c r="G221" s="177"/>
      <c r="H221" s="177"/>
      <c r="I221" s="180"/>
      <c r="J221" s="191">
        <f>BK221</f>
        <v>0</v>
      </c>
      <c r="K221" s="177"/>
      <c r="L221" s="182"/>
      <c r="M221" s="183"/>
      <c r="N221" s="184"/>
      <c r="O221" s="184"/>
      <c r="P221" s="185">
        <f>SUM(P222:P226)</f>
        <v>0</v>
      </c>
      <c r="Q221" s="184"/>
      <c r="R221" s="185">
        <f>SUM(R222:R226)</f>
        <v>0</v>
      </c>
      <c r="S221" s="184"/>
      <c r="T221" s="186">
        <f>SUM(T222:T226)</f>
        <v>0</v>
      </c>
      <c r="AR221" s="187" t="s">
        <v>82</v>
      </c>
      <c r="AT221" s="188" t="s">
        <v>73</v>
      </c>
      <c r="AU221" s="188" t="s">
        <v>82</v>
      </c>
      <c r="AY221" s="187" t="s">
        <v>153</v>
      </c>
      <c r="BK221" s="189">
        <f>SUM(BK222:BK226)</f>
        <v>0</v>
      </c>
    </row>
    <row r="222" spans="2:65" s="1" customFormat="1" ht="25.5" customHeight="1">
      <c r="B222" s="41"/>
      <c r="C222" s="192" t="s">
        <v>331</v>
      </c>
      <c r="D222" s="192" t="s">
        <v>157</v>
      </c>
      <c r="E222" s="193" t="s">
        <v>1365</v>
      </c>
      <c r="F222" s="194" t="s">
        <v>1366</v>
      </c>
      <c r="G222" s="195" t="s">
        <v>160</v>
      </c>
      <c r="H222" s="196">
        <v>8.6</v>
      </c>
      <c r="I222" s="197"/>
      <c r="J222" s="198">
        <f>ROUND(I222*H222,2)</f>
        <v>0</v>
      </c>
      <c r="K222" s="194" t="s">
        <v>161</v>
      </c>
      <c r="L222" s="61"/>
      <c r="M222" s="199" t="s">
        <v>30</v>
      </c>
      <c r="N222" s="200" t="s">
        <v>45</v>
      </c>
      <c r="O222" s="42"/>
      <c r="P222" s="201">
        <f>O222*H222</f>
        <v>0</v>
      </c>
      <c r="Q222" s="201">
        <v>0</v>
      </c>
      <c r="R222" s="201">
        <f>Q222*H222</f>
        <v>0</v>
      </c>
      <c r="S222" s="201">
        <v>0</v>
      </c>
      <c r="T222" s="202">
        <f>S222*H222</f>
        <v>0</v>
      </c>
      <c r="AR222" s="24" t="s">
        <v>162</v>
      </c>
      <c r="AT222" s="24" t="s">
        <v>157</v>
      </c>
      <c r="AU222" s="24" t="s">
        <v>84</v>
      </c>
      <c r="AY222" s="24" t="s">
        <v>153</v>
      </c>
      <c r="BE222" s="203">
        <f>IF(N222="základní",J222,0)</f>
        <v>0</v>
      </c>
      <c r="BF222" s="203">
        <f>IF(N222="snížená",J222,0)</f>
        <v>0</v>
      </c>
      <c r="BG222" s="203">
        <f>IF(N222="zákl. přenesená",J222,0)</f>
        <v>0</v>
      </c>
      <c r="BH222" s="203">
        <f>IF(N222="sníž. přenesená",J222,0)</f>
        <v>0</v>
      </c>
      <c r="BI222" s="203">
        <f>IF(N222="nulová",J222,0)</f>
        <v>0</v>
      </c>
      <c r="BJ222" s="24" t="s">
        <v>82</v>
      </c>
      <c r="BK222" s="203">
        <f>ROUND(I222*H222,2)</f>
        <v>0</v>
      </c>
      <c r="BL222" s="24" t="s">
        <v>162</v>
      </c>
      <c r="BM222" s="24" t="s">
        <v>1367</v>
      </c>
    </row>
    <row r="223" spans="2:65" s="11" customFormat="1" ht="13.5">
      <c r="B223" s="204"/>
      <c r="C223" s="205"/>
      <c r="D223" s="206" t="s">
        <v>165</v>
      </c>
      <c r="E223" s="207" t="s">
        <v>30</v>
      </c>
      <c r="F223" s="208" t="s">
        <v>1368</v>
      </c>
      <c r="G223" s="205"/>
      <c r="H223" s="207" t="s">
        <v>30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165</v>
      </c>
      <c r="AU223" s="214" t="s">
        <v>84</v>
      </c>
      <c r="AV223" s="11" t="s">
        <v>82</v>
      </c>
      <c r="AW223" s="11" t="s">
        <v>37</v>
      </c>
      <c r="AX223" s="11" t="s">
        <v>74</v>
      </c>
      <c r="AY223" s="214" t="s">
        <v>153</v>
      </c>
    </row>
    <row r="224" spans="2:65" s="12" customFormat="1" ht="13.5">
      <c r="B224" s="215"/>
      <c r="C224" s="216"/>
      <c r="D224" s="206" t="s">
        <v>165</v>
      </c>
      <c r="E224" s="217" t="s">
        <v>30</v>
      </c>
      <c r="F224" s="218" t="s">
        <v>1369</v>
      </c>
      <c r="G224" s="216"/>
      <c r="H224" s="219">
        <v>7.81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165</v>
      </c>
      <c r="AU224" s="225" t="s">
        <v>84</v>
      </c>
      <c r="AV224" s="12" t="s">
        <v>84</v>
      </c>
      <c r="AW224" s="12" t="s">
        <v>37</v>
      </c>
      <c r="AX224" s="12" t="s">
        <v>74</v>
      </c>
      <c r="AY224" s="225" t="s">
        <v>153</v>
      </c>
    </row>
    <row r="225" spans="2:65" s="12" customFormat="1" ht="13.5">
      <c r="B225" s="215"/>
      <c r="C225" s="216"/>
      <c r="D225" s="206" t="s">
        <v>165</v>
      </c>
      <c r="E225" s="217" t="s">
        <v>30</v>
      </c>
      <c r="F225" s="218" t="s">
        <v>1370</v>
      </c>
      <c r="G225" s="216"/>
      <c r="H225" s="219">
        <v>0.79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165</v>
      </c>
      <c r="AU225" s="225" t="s">
        <v>84</v>
      </c>
      <c r="AV225" s="12" t="s">
        <v>84</v>
      </c>
      <c r="AW225" s="12" t="s">
        <v>37</v>
      </c>
      <c r="AX225" s="12" t="s">
        <v>74</v>
      </c>
      <c r="AY225" s="225" t="s">
        <v>153</v>
      </c>
    </row>
    <row r="226" spans="2:65" s="14" customFormat="1" ht="13.5">
      <c r="B226" s="237"/>
      <c r="C226" s="238"/>
      <c r="D226" s="206" t="s">
        <v>165</v>
      </c>
      <c r="E226" s="239" t="s">
        <v>30</v>
      </c>
      <c r="F226" s="240" t="s">
        <v>210</v>
      </c>
      <c r="G226" s="238"/>
      <c r="H226" s="241">
        <v>8.6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165</v>
      </c>
      <c r="AU226" s="247" t="s">
        <v>84</v>
      </c>
      <c r="AV226" s="14" t="s">
        <v>162</v>
      </c>
      <c r="AW226" s="14" t="s">
        <v>37</v>
      </c>
      <c r="AX226" s="14" t="s">
        <v>82</v>
      </c>
      <c r="AY226" s="247" t="s">
        <v>153</v>
      </c>
    </row>
    <row r="227" spans="2:65" s="10" customFormat="1" ht="29.85" customHeight="1">
      <c r="B227" s="176"/>
      <c r="C227" s="177"/>
      <c r="D227" s="178" t="s">
        <v>73</v>
      </c>
      <c r="E227" s="190" t="s">
        <v>202</v>
      </c>
      <c r="F227" s="190" t="s">
        <v>324</v>
      </c>
      <c r="G227" s="177"/>
      <c r="H227" s="177"/>
      <c r="I227" s="180"/>
      <c r="J227" s="191">
        <f>BK227</f>
        <v>0</v>
      </c>
      <c r="K227" s="177"/>
      <c r="L227" s="182"/>
      <c r="M227" s="183"/>
      <c r="N227" s="184"/>
      <c r="O227" s="184"/>
      <c r="P227" s="185">
        <f>SUM(P228:P238)</f>
        <v>0</v>
      </c>
      <c r="Q227" s="184"/>
      <c r="R227" s="185">
        <f>SUM(R228:R238)</f>
        <v>13.581029999999998</v>
      </c>
      <c r="S227" s="184"/>
      <c r="T227" s="186">
        <f>SUM(T228:T238)</f>
        <v>0</v>
      </c>
      <c r="AR227" s="187" t="s">
        <v>82</v>
      </c>
      <c r="AT227" s="188" t="s">
        <v>73</v>
      </c>
      <c r="AU227" s="188" t="s">
        <v>82</v>
      </c>
      <c r="AY227" s="187" t="s">
        <v>153</v>
      </c>
      <c r="BK227" s="189">
        <f>SUM(BK228:BK238)</f>
        <v>0</v>
      </c>
    </row>
    <row r="228" spans="2:65" s="1" customFormat="1" ht="25.5" customHeight="1">
      <c r="B228" s="41"/>
      <c r="C228" s="192" t="s">
        <v>337</v>
      </c>
      <c r="D228" s="192" t="s">
        <v>157</v>
      </c>
      <c r="E228" s="193" t="s">
        <v>1371</v>
      </c>
      <c r="F228" s="194" t="s">
        <v>1372</v>
      </c>
      <c r="G228" s="195" t="s">
        <v>205</v>
      </c>
      <c r="H228" s="196">
        <v>52.3</v>
      </c>
      <c r="I228" s="197"/>
      <c r="J228" s="198">
        <f>ROUND(I228*H228,2)</f>
        <v>0</v>
      </c>
      <c r="K228" s="194" t="s">
        <v>30</v>
      </c>
      <c r="L228" s="61"/>
      <c r="M228" s="199" t="s">
        <v>30</v>
      </c>
      <c r="N228" s="200" t="s">
        <v>45</v>
      </c>
      <c r="O228" s="42"/>
      <c r="P228" s="201">
        <f>O228*H228</f>
        <v>0</v>
      </c>
      <c r="Q228" s="201">
        <v>0.14610000000000001</v>
      </c>
      <c r="R228" s="201">
        <f>Q228*H228</f>
        <v>7.6410299999999998</v>
      </c>
      <c r="S228" s="201">
        <v>0</v>
      </c>
      <c r="T228" s="202">
        <f>S228*H228</f>
        <v>0</v>
      </c>
      <c r="AR228" s="24" t="s">
        <v>162</v>
      </c>
      <c r="AT228" s="24" t="s">
        <v>157</v>
      </c>
      <c r="AU228" s="24" t="s">
        <v>84</v>
      </c>
      <c r="AY228" s="24" t="s">
        <v>153</v>
      </c>
      <c r="BE228" s="203">
        <f>IF(N228="základní",J228,0)</f>
        <v>0</v>
      </c>
      <c r="BF228" s="203">
        <f>IF(N228="snížená",J228,0)</f>
        <v>0</v>
      </c>
      <c r="BG228" s="203">
        <f>IF(N228="zákl. přenesená",J228,0)</f>
        <v>0</v>
      </c>
      <c r="BH228" s="203">
        <f>IF(N228="sníž. přenesená",J228,0)</f>
        <v>0</v>
      </c>
      <c r="BI228" s="203">
        <f>IF(N228="nulová",J228,0)</f>
        <v>0</v>
      </c>
      <c r="BJ228" s="24" t="s">
        <v>82</v>
      </c>
      <c r="BK228" s="203">
        <f>ROUND(I228*H228,2)</f>
        <v>0</v>
      </c>
      <c r="BL228" s="24" t="s">
        <v>162</v>
      </c>
      <c r="BM228" s="24" t="s">
        <v>1373</v>
      </c>
    </row>
    <row r="229" spans="2:65" s="11" customFormat="1" ht="13.5">
      <c r="B229" s="204"/>
      <c r="C229" s="205"/>
      <c r="D229" s="206" t="s">
        <v>165</v>
      </c>
      <c r="E229" s="207" t="s">
        <v>30</v>
      </c>
      <c r="F229" s="208" t="s">
        <v>351</v>
      </c>
      <c r="G229" s="205"/>
      <c r="H229" s="207" t="s">
        <v>30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165</v>
      </c>
      <c r="AU229" s="214" t="s">
        <v>84</v>
      </c>
      <c r="AV229" s="11" t="s">
        <v>82</v>
      </c>
      <c r="AW229" s="11" t="s">
        <v>37</v>
      </c>
      <c r="AX229" s="11" t="s">
        <v>74</v>
      </c>
      <c r="AY229" s="214" t="s">
        <v>153</v>
      </c>
    </row>
    <row r="230" spans="2:65" s="11" customFormat="1" ht="13.5">
      <c r="B230" s="204"/>
      <c r="C230" s="205"/>
      <c r="D230" s="206" t="s">
        <v>165</v>
      </c>
      <c r="E230" s="207" t="s">
        <v>30</v>
      </c>
      <c r="F230" s="208" t="s">
        <v>1374</v>
      </c>
      <c r="G230" s="205"/>
      <c r="H230" s="207" t="s">
        <v>30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165</v>
      </c>
      <c r="AU230" s="214" t="s">
        <v>84</v>
      </c>
      <c r="AV230" s="11" t="s">
        <v>82</v>
      </c>
      <c r="AW230" s="11" t="s">
        <v>37</v>
      </c>
      <c r="AX230" s="11" t="s">
        <v>74</v>
      </c>
      <c r="AY230" s="214" t="s">
        <v>153</v>
      </c>
    </row>
    <row r="231" spans="2:65" s="12" customFormat="1" ht="13.5">
      <c r="B231" s="215"/>
      <c r="C231" s="216"/>
      <c r="D231" s="206" t="s">
        <v>165</v>
      </c>
      <c r="E231" s="217" t="s">
        <v>30</v>
      </c>
      <c r="F231" s="218" t="s">
        <v>1357</v>
      </c>
      <c r="G231" s="216"/>
      <c r="H231" s="219">
        <v>52.3</v>
      </c>
      <c r="I231" s="220"/>
      <c r="J231" s="216"/>
      <c r="K231" s="216"/>
      <c r="L231" s="221"/>
      <c r="M231" s="222"/>
      <c r="N231" s="223"/>
      <c r="O231" s="223"/>
      <c r="P231" s="223"/>
      <c r="Q231" s="223"/>
      <c r="R231" s="223"/>
      <c r="S231" s="223"/>
      <c r="T231" s="224"/>
      <c r="AT231" s="225" t="s">
        <v>165</v>
      </c>
      <c r="AU231" s="225" t="s">
        <v>84</v>
      </c>
      <c r="AV231" s="12" t="s">
        <v>84</v>
      </c>
      <c r="AW231" s="12" t="s">
        <v>37</v>
      </c>
      <c r="AX231" s="12" t="s">
        <v>82</v>
      </c>
      <c r="AY231" s="225" t="s">
        <v>153</v>
      </c>
    </row>
    <row r="232" spans="2:65" s="1" customFormat="1" ht="16.5" customHeight="1">
      <c r="B232" s="41"/>
      <c r="C232" s="248" t="s">
        <v>341</v>
      </c>
      <c r="D232" s="248" t="s">
        <v>332</v>
      </c>
      <c r="E232" s="249" t="s">
        <v>362</v>
      </c>
      <c r="F232" s="250" t="s">
        <v>363</v>
      </c>
      <c r="G232" s="251" t="s">
        <v>205</v>
      </c>
      <c r="H232" s="252">
        <v>55</v>
      </c>
      <c r="I232" s="253"/>
      <c r="J232" s="254">
        <f>ROUND(I232*H232,2)</f>
        <v>0</v>
      </c>
      <c r="K232" s="250" t="s">
        <v>161</v>
      </c>
      <c r="L232" s="255"/>
      <c r="M232" s="256" t="s">
        <v>30</v>
      </c>
      <c r="N232" s="257" t="s">
        <v>45</v>
      </c>
      <c r="O232" s="42"/>
      <c r="P232" s="201">
        <f>O232*H232</f>
        <v>0</v>
      </c>
      <c r="Q232" s="201">
        <v>0.108</v>
      </c>
      <c r="R232" s="201">
        <f>Q232*H232</f>
        <v>5.9399999999999995</v>
      </c>
      <c r="S232" s="201">
        <v>0</v>
      </c>
      <c r="T232" s="202">
        <f>S232*H232</f>
        <v>0</v>
      </c>
      <c r="AR232" s="24" t="s">
        <v>219</v>
      </c>
      <c r="AT232" s="24" t="s">
        <v>332</v>
      </c>
      <c r="AU232" s="24" t="s">
        <v>84</v>
      </c>
      <c r="AY232" s="24" t="s">
        <v>153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82</v>
      </c>
      <c r="BK232" s="203">
        <f>ROUND(I232*H232,2)</f>
        <v>0</v>
      </c>
      <c r="BL232" s="24" t="s">
        <v>162</v>
      </c>
      <c r="BM232" s="24" t="s">
        <v>1375</v>
      </c>
    </row>
    <row r="233" spans="2:65" s="11" customFormat="1" ht="13.5">
      <c r="B233" s="204"/>
      <c r="C233" s="205"/>
      <c r="D233" s="206" t="s">
        <v>165</v>
      </c>
      <c r="E233" s="207" t="s">
        <v>30</v>
      </c>
      <c r="F233" s="208" t="s">
        <v>365</v>
      </c>
      <c r="G233" s="205"/>
      <c r="H233" s="207" t="s">
        <v>30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165</v>
      </c>
      <c r="AU233" s="214" t="s">
        <v>84</v>
      </c>
      <c r="AV233" s="11" t="s">
        <v>82</v>
      </c>
      <c r="AW233" s="11" t="s">
        <v>37</v>
      </c>
      <c r="AX233" s="11" t="s">
        <v>74</v>
      </c>
      <c r="AY233" s="214" t="s">
        <v>153</v>
      </c>
    </row>
    <row r="234" spans="2:65" s="12" customFormat="1" ht="13.5">
      <c r="B234" s="215"/>
      <c r="C234" s="216"/>
      <c r="D234" s="206" t="s">
        <v>165</v>
      </c>
      <c r="E234" s="217" t="s">
        <v>30</v>
      </c>
      <c r="F234" s="218" t="s">
        <v>1376</v>
      </c>
      <c r="G234" s="216"/>
      <c r="H234" s="219">
        <v>55</v>
      </c>
      <c r="I234" s="220"/>
      <c r="J234" s="216"/>
      <c r="K234" s="216"/>
      <c r="L234" s="221"/>
      <c r="M234" s="222"/>
      <c r="N234" s="223"/>
      <c r="O234" s="223"/>
      <c r="P234" s="223"/>
      <c r="Q234" s="223"/>
      <c r="R234" s="223"/>
      <c r="S234" s="223"/>
      <c r="T234" s="224"/>
      <c r="AT234" s="225" t="s">
        <v>165</v>
      </c>
      <c r="AU234" s="225" t="s">
        <v>84</v>
      </c>
      <c r="AV234" s="12" t="s">
        <v>84</v>
      </c>
      <c r="AW234" s="12" t="s">
        <v>37</v>
      </c>
      <c r="AX234" s="12" t="s">
        <v>82</v>
      </c>
      <c r="AY234" s="225" t="s">
        <v>153</v>
      </c>
    </row>
    <row r="235" spans="2:65" s="1" customFormat="1" ht="25.5" customHeight="1">
      <c r="B235" s="41"/>
      <c r="C235" s="192" t="s">
        <v>346</v>
      </c>
      <c r="D235" s="192" t="s">
        <v>157</v>
      </c>
      <c r="E235" s="193" t="s">
        <v>380</v>
      </c>
      <c r="F235" s="194" t="s">
        <v>381</v>
      </c>
      <c r="G235" s="195" t="s">
        <v>205</v>
      </c>
      <c r="H235" s="196">
        <v>52.3</v>
      </c>
      <c r="I235" s="197"/>
      <c r="J235" s="198">
        <f>ROUND(I235*H235,2)</f>
        <v>0</v>
      </c>
      <c r="K235" s="194" t="s">
        <v>161</v>
      </c>
      <c r="L235" s="61"/>
      <c r="M235" s="199" t="s">
        <v>30</v>
      </c>
      <c r="N235" s="200" t="s">
        <v>45</v>
      </c>
      <c r="O235" s="42"/>
      <c r="P235" s="201">
        <f>O235*H235</f>
        <v>0</v>
      </c>
      <c r="Q235" s="201">
        <v>0</v>
      </c>
      <c r="R235" s="201">
        <f>Q235*H235</f>
        <v>0</v>
      </c>
      <c r="S235" s="201">
        <v>0</v>
      </c>
      <c r="T235" s="202">
        <f>S235*H235</f>
        <v>0</v>
      </c>
      <c r="AR235" s="24" t="s">
        <v>162</v>
      </c>
      <c r="AT235" s="24" t="s">
        <v>157</v>
      </c>
      <c r="AU235" s="24" t="s">
        <v>84</v>
      </c>
      <c r="AY235" s="24" t="s">
        <v>153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82</v>
      </c>
      <c r="BK235" s="203">
        <f>ROUND(I235*H235,2)</f>
        <v>0</v>
      </c>
      <c r="BL235" s="24" t="s">
        <v>162</v>
      </c>
      <c r="BM235" s="24" t="s">
        <v>1377</v>
      </c>
    </row>
    <row r="236" spans="2:65" s="11" customFormat="1" ht="13.5">
      <c r="B236" s="204"/>
      <c r="C236" s="205"/>
      <c r="D236" s="206" t="s">
        <v>165</v>
      </c>
      <c r="E236" s="207" t="s">
        <v>30</v>
      </c>
      <c r="F236" s="208" t="s">
        <v>383</v>
      </c>
      <c r="G236" s="205"/>
      <c r="H236" s="207" t="s">
        <v>30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165</v>
      </c>
      <c r="AU236" s="214" t="s">
        <v>84</v>
      </c>
      <c r="AV236" s="11" t="s">
        <v>82</v>
      </c>
      <c r="AW236" s="11" t="s">
        <v>37</v>
      </c>
      <c r="AX236" s="11" t="s">
        <v>74</v>
      </c>
      <c r="AY236" s="214" t="s">
        <v>153</v>
      </c>
    </row>
    <row r="237" spans="2:65" s="11" customFormat="1" ht="13.5">
      <c r="B237" s="204"/>
      <c r="C237" s="205"/>
      <c r="D237" s="206" t="s">
        <v>165</v>
      </c>
      <c r="E237" s="207" t="s">
        <v>30</v>
      </c>
      <c r="F237" s="208" t="s">
        <v>1356</v>
      </c>
      <c r="G237" s="205"/>
      <c r="H237" s="207" t="s">
        <v>30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165</v>
      </c>
      <c r="AU237" s="214" t="s">
        <v>84</v>
      </c>
      <c r="AV237" s="11" t="s">
        <v>82</v>
      </c>
      <c r="AW237" s="11" t="s">
        <v>37</v>
      </c>
      <c r="AX237" s="11" t="s">
        <v>74</v>
      </c>
      <c r="AY237" s="214" t="s">
        <v>153</v>
      </c>
    </row>
    <row r="238" spans="2:65" s="12" customFormat="1" ht="13.5">
      <c r="B238" s="215"/>
      <c r="C238" s="216"/>
      <c r="D238" s="206" t="s">
        <v>165</v>
      </c>
      <c r="E238" s="217" t="s">
        <v>30</v>
      </c>
      <c r="F238" s="218" t="s">
        <v>1357</v>
      </c>
      <c r="G238" s="216"/>
      <c r="H238" s="219">
        <v>52.3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AT238" s="225" t="s">
        <v>165</v>
      </c>
      <c r="AU238" s="225" t="s">
        <v>84</v>
      </c>
      <c r="AV238" s="12" t="s">
        <v>84</v>
      </c>
      <c r="AW238" s="12" t="s">
        <v>37</v>
      </c>
      <c r="AX238" s="12" t="s">
        <v>82</v>
      </c>
      <c r="AY238" s="225" t="s">
        <v>153</v>
      </c>
    </row>
    <row r="239" spans="2:65" s="10" customFormat="1" ht="29.85" customHeight="1">
      <c r="B239" s="176"/>
      <c r="C239" s="177"/>
      <c r="D239" s="178" t="s">
        <v>73</v>
      </c>
      <c r="E239" s="190" t="s">
        <v>782</v>
      </c>
      <c r="F239" s="190" t="s">
        <v>1378</v>
      </c>
      <c r="G239" s="177"/>
      <c r="H239" s="177"/>
      <c r="I239" s="180"/>
      <c r="J239" s="191">
        <f>BK239</f>
        <v>0</v>
      </c>
      <c r="K239" s="177"/>
      <c r="L239" s="182"/>
      <c r="M239" s="183"/>
      <c r="N239" s="184"/>
      <c r="O239" s="184"/>
      <c r="P239" s="185">
        <f>SUM(P240:P286)</f>
        <v>0</v>
      </c>
      <c r="Q239" s="184"/>
      <c r="R239" s="185">
        <f>SUM(R240:R286)</f>
        <v>0.2276</v>
      </c>
      <c r="S239" s="184"/>
      <c r="T239" s="186">
        <f>SUM(T240:T286)</f>
        <v>0</v>
      </c>
      <c r="AR239" s="187" t="s">
        <v>82</v>
      </c>
      <c r="AT239" s="188" t="s">
        <v>73</v>
      </c>
      <c r="AU239" s="188" t="s">
        <v>82</v>
      </c>
      <c r="AY239" s="187" t="s">
        <v>153</v>
      </c>
      <c r="BK239" s="189">
        <f>SUM(BK240:BK286)</f>
        <v>0</v>
      </c>
    </row>
    <row r="240" spans="2:65" s="1" customFormat="1" ht="25.5" customHeight="1">
      <c r="B240" s="41"/>
      <c r="C240" s="192" t="s">
        <v>354</v>
      </c>
      <c r="D240" s="192" t="s">
        <v>157</v>
      </c>
      <c r="E240" s="193" t="s">
        <v>1379</v>
      </c>
      <c r="F240" s="194" t="s">
        <v>1380</v>
      </c>
      <c r="G240" s="195" t="s">
        <v>307</v>
      </c>
      <c r="H240" s="196">
        <v>22</v>
      </c>
      <c r="I240" s="197"/>
      <c r="J240" s="198">
        <f>ROUND(I240*H240,2)</f>
        <v>0</v>
      </c>
      <c r="K240" s="194" t="s">
        <v>161</v>
      </c>
      <c r="L240" s="61"/>
      <c r="M240" s="199" t="s">
        <v>30</v>
      </c>
      <c r="N240" s="200" t="s">
        <v>45</v>
      </c>
      <c r="O240" s="42"/>
      <c r="P240" s="201">
        <f>O240*H240</f>
        <v>0</v>
      </c>
      <c r="Q240" s="201">
        <v>1.7799999999999999E-3</v>
      </c>
      <c r="R240" s="201">
        <f>Q240*H240</f>
        <v>3.916E-2</v>
      </c>
      <c r="S240" s="201">
        <v>0</v>
      </c>
      <c r="T240" s="202">
        <f>S240*H240</f>
        <v>0</v>
      </c>
      <c r="AR240" s="24" t="s">
        <v>162</v>
      </c>
      <c r="AT240" s="24" t="s">
        <v>157</v>
      </c>
      <c r="AU240" s="24" t="s">
        <v>84</v>
      </c>
      <c r="AY240" s="24" t="s">
        <v>153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4" t="s">
        <v>82</v>
      </c>
      <c r="BK240" s="203">
        <f>ROUND(I240*H240,2)</f>
        <v>0</v>
      </c>
      <c r="BL240" s="24" t="s">
        <v>162</v>
      </c>
      <c r="BM240" s="24" t="s">
        <v>1381</v>
      </c>
    </row>
    <row r="241" spans="2:65" s="11" customFormat="1" ht="13.5">
      <c r="B241" s="204"/>
      <c r="C241" s="205"/>
      <c r="D241" s="206" t="s">
        <v>165</v>
      </c>
      <c r="E241" s="207" t="s">
        <v>30</v>
      </c>
      <c r="F241" s="208" t="s">
        <v>1382</v>
      </c>
      <c r="G241" s="205"/>
      <c r="H241" s="207" t="s">
        <v>30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165</v>
      </c>
      <c r="AU241" s="214" t="s">
        <v>84</v>
      </c>
      <c r="AV241" s="11" t="s">
        <v>82</v>
      </c>
      <c r="AW241" s="11" t="s">
        <v>37</v>
      </c>
      <c r="AX241" s="11" t="s">
        <v>74</v>
      </c>
      <c r="AY241" s="214" t="s">
        <v>153</v>
      </c>
    </row>
    <row r="242" spans="2:65" s="11" customFormat="1" ht="13.5">
      <c r="B242" s="204"/>
      <c r="C242" s="205"/>
      <c r="D242" s="206" t="s">
        <v>165</v>
      </c>
      <c r="E242" s="207" t="s">
        <v>30</v>
      </c>
      <c r="F242" s="208" t="s">
        <v>1383</v>
      </c>
      <c r="G242" s="205"/>
      <c r="H242" s="207" t="s">
        <v>30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165</v>
      </c>
      <c r="AU242" s="214" t="s">
        <v>84</v>
      </c>
      <c r="AV242" s="11" t="s">
        <v>82</v>
      </c>
      <c r="AW242" s="11" t="s">
        <v>37</v>
      </c>
      <c r="AX242" s="11" t="s">
        <v>74</v>
      </c>
      <c r="AY242" s="214" t="s">
        <v>153</v>
      </c>
    </row>
    <row r="243" spans="2:65" s="12" customFormat="1" ht="13.5">
      <c r="B243" s="215"/>
      <c r="C243" s="216"/>
      <c r="D243" s="206" t="s">
        <v>165</v>
      </c>
      <c r="E243" s="217" t="s">
        <v>30</v>
      </c>
      <c r="F243" s="218" t="s">
        <v>1384</v>
      </c>
      <c r="G243" s="216"/>
      <c r="H243" s="219">
        <v>22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165</v>
      </c>
      <c r="AU243" s="225" t="s">
        <v>84</v>
      </c>
      <c r="AV243" s="12" t="s">
        <v>84</v>
      </c>
      <c r="AW243" s="12" t="s">
        <v>37</v>
      </c>
      <c r="AX243" s="12" t="s">
        <v>82</v>
      </c>
      <c r="AY243" s="225" t="s">
        <v>153</v>
      </c>
    </row>
    <row r="244" spans="2:65" s="11" customFormat="1" ht="13.5">
      <c r="B244" s="204"/>
      <c r="C244" s="205"/>
      <c r="D244" s="206" t="s">
        <v>165</v>
      </c>
      <c r="E244" s="207" t="s">
        <v>30</v>
      </c>
      <c r="F244" s="208" t="s">
        <v>1385</v>
      </c>
      <c r="G244" s="205"/>
      <c r="H244" s="207" t="s">
        <v>30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165</v>
      </c>
      <c r="AU244" s="214" t="s">
        <v>84</v>
      </c>
      <c r="AV244" s="11" t="s">
        <v>82</v>
      </c>
      <c r="AW244" s="11" t="s">
        <v>37</v>
      </c>
      <c r="AX244" s="11" t="s">
        <v>74</v>
      </c>
      <c r="AY244" s="214" t="s">
        <v>153</v>
      </c>
    </row>
    <row r="245" spans="2:65" s="11" customFormat="1" ht="13.5">
      <c r="B245" s="204"/>
      <c r="C245" s="205"/>
      <c r="D245" s="206" t="s">
        <v>165</v>
      </c>
      <c r="E245" s="207" t="s">
        <v>30</v>
      </c>
      <c r="F245" s="208" t="s">
        <v>1386</v>
      </c>
      <c r="G245" s="205"/>
      <c r="H245" s="207" t="s">
        <v>30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165</v>
      </c>
      <c r="AU245" s="214" t="s">
        <v>84</v>
      </c>
      <c r="AV245" s="11" t="s">
        <v>82</v>
      </c>
      <c r="AW245" s="11" t="s">
        <v>37</v>
      </c>
      <c r="AX245" s="11" t="s">
        <v>74</v>
      </c>
      <c r="AY245" s="214" t="s">
        <v>153</v>
      </c>
    </row>
    <row r="246" spans="2:65" s="11" customFormat="1" ht="13.5">
      <c r="B246" s="204"/>
      <c r="C246" s="205"/>
      <c r="D246" s="206" t="s">
        <v>165</v>
      </c>
      <c r="E246" s="207" t="s">
        <v>30</v>
      </c>
      <c r="F246" s="208" t="s">
        <v>1387</v>
      </c>
      <c r="G246" s="205"/>
      <c r="H246" s="207" t="s">
        <v>30</v>
      </c>
      <c r="I246" s="209"/>
      <c r="J246" s="205"/>
      <c r="K246" s="205"/>
      <c r="L246" s="210"/>
      <c r="M246" s="211"/>
      <c r="N246" s="212"/>
      <c r="O246" s="212"/>
      <c r="P246" s="212"/>
      <c r="Q246" s="212"/>
      <c r="R246" s="212"/>
      <c r="S246" s="212"/>
      <c r="T246" s="213"/>
      <c r="AT246" s="214" t="s">
        <v>165</v>
      </c>
      <c r="AU246" s="214" t="s">
        <v>84</v>
      </c>
      <c r="AV246" s="11" t="s">
        <v>82</v>
      </c>
      <c r="AW246" s="11" t="s">
        <v>37</v>
      </c>
      <c r="AX246" s="11" t="s">
        <v>74</v>
      </c>
      <c r="AY246" s="214" t="s">
        <v>153</v>
      </c>
    </row>
    <row r="247" spans="2:65" s="1" customFormat="1" ht="25.5" customHeight="1">
      <c r="B247" s="41"/>
      <c r="C247" s="192" t="s">
        <v>361</v>
      </c>
      <c r="D247" s="192" t="s">
        <v>157</v>
      </c>
      <c r="E247" s="193" t="s">
        <v>1388</v>
      </c>
      <c r="F247" s="194" t="s">
        <v>1389</v>
      </c>
      <c r="G247" s="195" t="s">
        <v>307</v>
      </c>
      <c r="H247" s="196">
        <v>26</v>
      </c>
      <c r="I247" s="197"/>
      <c r="J247" s="198">
        <f>ROUND(I247*H247,2)</f>
        <v>0</v>
      </c>
      <c r="K247" s="194" t="s">
        <v>161</v>
      </c>
      <c r="L247" s="61"/>
      <c r="M247" s="199" t="s">
        <v>30</v>
      </c>
      <c r="N247" s="200" t="s">
        <v>45</v>
      </c>
      <c r="O247" s="42"/>
      <c r="P247" s="201">
        <f>O247*H247</f>
        <v>0</v>
      </c>
      <c r="Q247" s="201">
        <v>2.6800000000000001E-3</v>
      </c>
      <c r="R247" s="201">
        <f>Q247*H247</f>
        <v>6.9680000000000006E-2</v>
      </c>
      <c r="S247" s="201">
        <v>0</v>
      </c>
      <c r="T247" s="202">
        <f>S247*H247</f>
        <v>0</v>
      </c>
      <c r="AR247" s="24" t="s">
        <v>162</v>
      </c>
      <c r="AT247" s="24" t="s">
        <v>157</v>
      </c>
      <c r="AU247" s="24" t="s">
        <v>84</v>
      </c>
      <c r="AY247" s="24" t="s">
        <v>153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4" t="s">
        <v>82</v>
      </c>
      <c r="BK247" s="203">
        <f>ROUND(I247*H247,2)</f>
        <v>0</v>
      </c>
      <c r="BL247" s="24" t="s">
        <v>162</v>
      </c>
      <c r="BM247" s="24" t="s">
        <v>1390</v>
      </c>
    </row>
    <row r="248" spans="2:65" s="11" customFormat="1" ht="13.5">
      <c r="B248" s="204"/>
      <c r="C248" s="205"/>
      <c r="D248" s="206" t="s">
        <v>165</v>
      </c>
      <c r="E248" s="207" t="s">
        <v>30</v>
      </c>
      <c r="F248" s="208" t="s">
        <v>1391</v>
      </c>
      <c r="G248" s="205"/>
      <c r="H248" s="207" t="s">
        <v>30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165</v>
      </c>
      <c r="AU248" s="214" t="s">
        <v>84</v>
      </c>
      <c r="AV248" s="11" t="s">
        <v>82</v>
      </c>
      <c r="AW248" s="11" t="s">
        <v>37</v>
      </c>
      <c r="AX248" s="11" t="s">
        <v>74</v>
      </c>
      <c r="AY248" s="214" t="s">
        <v>153</v>
      </c>
    </row>
    <row r="249" spans="2:65" s="12" customFormat="1" ht="13.5">
      <c r="B249" s="215"/>
      <c r="C249" s="216"/>
      <c r="D249" s="206" t="s">
        <v>165</v>
      </c>
      <c r="E249" s="217" t="s">
        <v>30</v>
      </c>
      <c r="F249" s="218" t="s">
        <v>1392</v>
      </c>
      <c r="G249" s="216"/>
      <c r="H249" s="219">
        <v>26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165</v>
      </c>
      <c r="AU249" s="225" t="s">
        <v>84</v>
      </c>
      <c r="AV249" s="12" t="s">
        <v>84</v>
      </c>
      <c r="AW249" s="12" t="s">
        <v>37</v>
      </c>
      <c r="AX249" s="12" t="s">
        <v>82</v>
      </c>
      <c r="AY249" s="225" t="s">
        <v>153</v>
      </c>
    </row>
    <row r="250" spans="2:65" s="1" customFormat="1" ht="25.5" customHeight="1">
      <c r="B250" s="41"/>
      <c r="C250" s="192" t="s">
        <v>372</v>
      </c>
      <c r="D250" s="192" t="s">
        <v>157</v>
      </c>
      <c r="E250" s="193" t="s">
        <v>1393</v>
      </c>
      <c r="F250" s="194" t="s">
        <v>1394</v>
      </c>
      <c r="G250" s="195" t="s">
        <v>307</v>
      </c>
      <c r="H250" s="196">
        <v>23</v>
      </c>
      <c r="I250" s="197"/>
      <c r="J250" s="198">
        <f>ROUND(I250*H250,2)</f>
        <v>0</v>
      </c>
      <c r="K250" s="194" t="s">
        <v>161</v>
      </c>
      <c r="L250" s="61"/>
      <c r="M250" s="199" t="s">
        <v>30</v>
      </c>
      <c r="N250" s="200" t="s">
        <v>45</v>
      </c>
      <c r="O250" s="42"/>
      <c r="P250" s="201">
        <f>O250*H250</f>
        <v>0</v>
      </c>
      <c r="Q250" s="201">
        <v>4.2700000000000004E-3</v>
      </c>
      <c r="R250" s="201">
        <f>Q250*H250</f>
        <v>9.8210000000000006E-2</v>
      </c>
      <c r="S250" s="201">
        <v>0</v>
      </c>
      <c r="T250" s="202">
        <f>S250*H250</f>
        <v>0</v>
      </c>
      <c r="AR250" s="24" t="s">
        <v>162</v>
      </c>
      <c r="AT250" s="24" t="s">
        <v>157</v>
      </c>
      <c r="AU250" s="24" t="s">
        <v>84</v>
      </c>
      <c r="AY250" s="24" t="s">
        <v>153</v>
      </c>
      <c r="BE250" s="203">
        <f>IF(N250="základní",J250,0)</f>
        <v>0</v>
      </c>
      <c r="BF250" s="203">
        <f>IF(N250="snížená",J250,0)</f>
        <v>0</v>
      </c>
      <c r="BG250" s="203">
        <f>IF(N250="zákl. přenesená",J250,0)</f>
        <v>0</v>
      </c>
      <c r="BH250" s="203">
        <f>IF(N250="sníž. přenesená",J250,0)</f>
        <v>0</v>
      </c>
      <c r="BI250" s="203">
        <f>IF(N250="nulová",J250,0)</f>
        <v>0</v>
      </c>
      <c r="BJ250" s="24" t="s">
        <v>82</v>
      </c>
      <c r="BK250" s="203">
        <f>ROUND(I250*H250,2)</f>
        <v>0</v>
      </c>
      <c r="BL250" s="24" t="s">
        <v>162</v>
      </c>
      <c r="BM250" s="24" t="s">
        <v>1395</v>
      </c>
    </row>
    <row r="251" spans="2:65" s="11" customFormat="1" ht="13.5">
      <c r="B251" s="204"/>
      <c r="C251" s="205"/>
      <c r="D251" s="206" t="s">
        <v>165</v>
      </c>
      <c r="E251" s="207" t="s">
        <v>30</v>
      </c>
      <c r="F251" s="208" t="s">
        <v>1396</v>
      </c>
      <c r="G251" s="205"/>
      <c r="H251" s="207" t="s">
        <v>30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165</v>
      </c>
      <c r="AU251" s="214" t="s">
        <v>84</v>
      </c>
      <c r="AV251" s="11" t="s">
        <v>82</v>
      </c>
      <c r="AW251" s="11" t="s">
        <v>37</v>
      </c>
      <c r="AX251" s="11" t="s">
        <v>74</v>
      </c>
      <c r="AY251" s="214" t="s">
        <v>153</v>
      </c>
    </row>
    <row r="252" spans="2:65" s="12" customFormat="1" ht="13.5">
      <c r="B252" s="215"/>
      <c r="C252" s="216"/>
      <c r="D252" s="206" t="s">
        <v>165</v>
      </c>
      <c r="E252" s="217" t="s">
        <v>30</v>
      </c>
      <c r="F252" s="218" t="s">
        <v>1397</v>
      </c>
      <c r="G252" s="216"/>
      <c r="H252" s="219">
        <v>23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165</v>
      </c>
      <c r="AU252" s="225" t="s">
        <v>84</v>
      </c>
      <c r="AV252" s="12" t="s">
        <v>84</v>
      </c>
      <c r="AW252" s="12" t="s">
        <v>37</v>
      </c>
      <c r="AX252" s="12" t="s">
        <v>82</v>
      </c>
      <c r="AY252" s="225" t="s">
        <v>153</v>
      </c>
    </row>
    <row r="253" spans="2:65" s="1" customFormat="1" ht="25.5" customHeight="1">
      <c r="B253" s="41"/>
      <c r="C253" s="192" t="s">
        <v>379</v>
      </c>
      <c r="D253" s="192" t="s">
        <v>157</v>
      </c>
      <c r="E253" s="193" t="s">
        <v>1398</v>
      </c>
      <c r="F253" s="194" t="s">
        <v>1399</v>
      </c>
      <c r="G253" s="195" t="s">
        <v>328</v>
      </c>
      <c r="H253" s="196">
        <v>2</v>
      </c>
      <c r="I253" s="197"/>
      <c r="J253" s="198">
        <f>ROUND(I253*H253,2)</f>
        <v>0</v>
      </c>
      <c r="K253" s="194" t="s">
        <v>161</v>
      </c>
      <c r="L253" s="61"/>
      <c r="M253" s="199" t="s">
        <v>30</v>
      </c>
      <c r="N253" s="200" t="s">
        <v>45</v>
      </c>
      <c r="O253" s="42"/>
      <c r="P253" s="201">
        <f>O253*H253</f>
        <v>0</v>
      </c>
      <c r="Q253" s="201">
        <v>1.0000000000000001E-5</v>
      </c>
      <c r="R253" s="201">
        <f>Q253*H253</f>
        <v>2.0000000000000002E-5</v>
      </c>
      <c r="S253" s="201">
        <v>0</v>
      </c>
      <c r="T253" s="202">
        <f>S253*H253</f>
        <v>0</v>
      </c>
      <c r="AR253" s="24" t="s">
        <v>162</v>
      </c>
      <c r="AT253" s="24" t="s">
        <v>157</v>
      </c>
      <c r="AU253" s="24" t="s">
        <v>84</v>
      </c>
      <c r="AY253" s="24" t="s">
        <v>153</v>
      </c>
      <c r="BE253" s="203">
        <f>IF(N253="základní",J253,0)</f>
        <v>0</v>
      </c>
      <c r="BF253" s="203">
        <f>IF(N253="snížená",J253,0)</f>
        <v>0</v>
      </c>
      <c r="BG253" s="203">
        <f>IF(N253="zákl. přenesená",J253,0)</f>
        <v>0</v>
      </c>
      <c r="BH253" s="203">
        <f>IF(N253="sníž. přenesená",J253,0)</f>
        <v>0</v>
      </c>
      <c r="BI253" s="203">
        <f>IF(N253="nulová",J253,0)</f>
        <v>0</v>
      </c>
      <c r="BJ253" s="24" t="s">
        <v>82</v>
      </c>
      <c r="BK253" s="203">
        <f>ROUND(I253*H253,2)</f>
        <v>0</v>
      </c>
      <c r="BL253" s="24" t="s">
        <v>162</v>
      </c>
      <c r="BM253" s="24" t="s">
        <v>1400</v>
      </c>
    </row>
    <row r="254" spans="2:65" s="11" customFormat="1" ht="13.5">
      <c r="B254" s="204"/>
      <c r="C254" s="205"/>
      <c r="D254" s="206" t="s">
        <v>165</v>
      </c>
      <c r="E254" s="207" t="s">
        <v>30</v>
      </c>
      <c r="F254" s="208" t="s">
        <v>1401</v>
      </c>
      <c r="G254" s="205"/>
      <c r="H254" s="207" t="s">
        <v>30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165</v>
      </c>
      <c r="AU254" s="214" t="s">
        <v>84</v>
      </c>
      <c r="AV254" s="11" t="s">
        <v>82</v>
      </c>
      <c r="AW254" s="11" t="s">
        <v>37</v>
      </c>
      <c r="AX254" s="11" t="s">
        <v>74</v>
      </c>
      <c r="AY254" s="214" t="s">
        <v>153</v>
      </c>
    </row>
    <row r="255" spans="2:65" s="12" customFormat="1" ht="13.5">
      <c r="B255" s="215"/>
      <c r="C255" s="216"/>
      <c r="D255" s="206" t="s">
        <v>165</v>
      </c>
      <c r="E255" s="217" t="s">
        <v>30</v>
      </c>
      <c r="F255" s="218" t="s">
        <v>84</v>
      </c>
      <c r="G255" s="216"/>
      <c r="H255" s="219">
        <v>2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165</v>
      </c>
      <c r="AU255" s="225" t="s">
        <v>84</v>
      </c>
      <c r="AV255" s="12" t="s">
        <v>84</v>
      </c>
      <c r="AW255" s="12" t="s">
        <v>37</v>
      </c>
      <c r="AX255" s="12" t="s">
        <v>82</v>
      </c>
      <c r="AY255" s="225" t="s">
        <v>153</v>
      </c>
    </row>
    <row r="256" spans="2:65" s="1" customFormat="1" ht="16.5" customHeight="1">
      <c r="B256" s="41"/>
      <c r="C256" s="248" t="s">
        <v>385</v>
      </c>
      <c r="D256" s="248" t="s">
        <v>332</v>
      </c>
      <c r="E256" s="249" t="s">
        <v>1402</v>
      </c>
      <c r="F256" s="250" t="s">
        <v>1403</v>
      </c>
      <c r="G256" s="251" t="s">
        <v>328</v>
      </c>
      <c r="H256" s="252">
        <v>2</v>
      </c>
      <c r="I256" s="253"/>
      <c r="J256" s="254">
        <f>ROUND(I256*H256,2)</f>
        <v>0</v>
      </c>
      <c r="K256" s="250" t="s">
        <v>161</v>
      </c>
      <c r="L256" s="255"/>
      <c r="M256" s="256" t="s">
        <v>30</v>
      </c>
      <c r="N256" s="257" t="s">
        <v>45</v>
      </c>
      <c r="O256" s="42"/>
      <c r="P256" s="201">
        <f>O256*H256</f>
        <v>0</v>
      </c>
      <c r="Q256" s="201">
        <v>2.63E-3</v>
      </c>
      <c r="R256" s="201">
        <f>Q256*H256</f>
        <v>5.2599999999999999E-3</v>
      </c>
      <c r="S256" s="201">
        <v>0</v>
      </c>
      <c r="T256" s="202">
        <f>S256*H256</f>
        <v>0</v>
      </c>
      <c r="AR256" s="24" t="s">
        <v>219</v>
      </c>
      <c r="AT256" s="24" t="s">
        <v>332</v>
      </c>
      <c r="AU256" s="24" t="s">
        <v>84</v>
      </c>
      <c r="AY256" s="24" t="s">
        <v>153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4" t="s">
        <v>82</v>
      </c>
      <c r="BK256" s="203">
        <f>ROUND(I256*H256,2)</f>
        <v>0</v>
      </c>
      <c r="BL256" s="24" t="s">
        <v>162</v>
      </c>
      <c r="BM256" s="24" t="s">
        <v>1404</v>
      </c>
    </row>
    <row r="257" spans="2:65" s="1" customFormat="1" ht="25.5" customHeight="1">
      <c r="B257" s="41"/>
      <c r="C257" s="192" t="s">
        <v>391</v>
      </c>
      <c r="D257" s="192" t="s">
        <v>157</v>
      </c>
      <c r="E257" s="193" t="s">
        <v>1405</v>
      </c>
      <c r="F257" s="194" t="s">
        <v>1406</v>
      </c>
      <c r="G257" s="195" t="s">
        <v>328</v>
      </c>
      <c r="H257" s="196">
        <v>14</v>
      </c>
      <c r="I257" s="197"/>
      <c r="J257" s="198">
        <f>ROUND(I257*H257,2)</f>
        <v>0</v>
      </c>
      <c r="K257" s="194" t="s">
        <v>161</v>
      </c>
      <c r="L257" s="61"/>
      <c r="M257" s="199" t="s">
        <v>30</v>
      </c>
      <c r="N257" s="200" t="s">
        <v>45</v>
      </c>
      <c r="O257" s="42"/>
      <c r="P257" s="201">
        <f>O257*H257</f>
        <v>0</v>
      </c>
      <c r="Q257" s="201">
        <v>0</v>
      </c>
      <c r="R257" s="201">
        <f>Q257*H257</f>
        <v>0</v>
      </c>
      <c r="S257" s="201">
        <v>0</v>
      </c>
      <c r="T257" s="202">
        <f>S257*H257</f>
        <v>0</v>
      </c>
      <c r="AR257" s="24" t="s">
        <v>162</v>
      </c>
      <c r="AT257" s="24" t="s">
        <v>157</v>
      </c>
      <c r="AU257" s="24" t="s">
        <v>84</v>
      </c>
      <c r="AY257" s="24" t="s">
        <v>153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4" t="s">
        <v>82</v>
      </c>
      <c r="BK257" s="203">
        <f>ROUND(I257*H257,2)</f>
        <v>0</v>
      </c>
      <c r="BL257" s="24" t="s">
        <v>162</v>
      </c>
      <c r="BM257" s="24" t="s">
        <v>1407</v>
      </c>
    </row>
    <row r="258" spans="2:65" s="11" customFormat="1" ht="13.5">
      <c r="B258" s="204"/>
      <c r="C258" s="205"/>
      <c r="D258" s="206" t="s">
        <v>165</v>
      </c>
      <c r="E258" s="207" t="s">
        <v>30</v>
      </c>
      <c r="F258" s="208" t="s">
        <v>1408</v>
      </c>
      <c r="G258" s="205"/>
      <c r="H258" s="207" t="s">
        <v>30</v>
      </c>
      <c r="I258" s="209"/>
      <c r="J258" s="205"/>
      <c r="K258" s="205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165</v>
      </c>
      <c r="AU258" s="214" t="s">
        <v>84</v>
      </c>
      <c r="AV258" s="11" t="s">
        <v>82</v>
      </c>
      <c r="AW258" s="11" t="s">
        <v>37</v>
      </c>
      <c r="AX258" s="11" t="s">
        <v>74</v>
      </c>
      <c r="AY258" s="214" t="s">
        <v>153</v>
      </c>
    </row>
    <row r="259" spans="2:65" s="12" customFormat="1" ht="13.5">
      <c r="B259" s="215"/>
      <c r="C259" s="216"/>
      <c r="D259" s="206" t="s">
        <v>165</v>
      </c>
      <c r="E259" s="217" t="s">
        <v>30</v>
      </c>
      <c r="F259" s="218" t="s">
        <v>84</v>
      </c>
      <c r="G259" s="216"/>
      <c r="H259" s="219">
        <v>2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165</v>
      </c>
      <c r="AU259" s="225" t="s">
        <v>84</v>
      </c>
      <c r="AV259" s="12" t="s">
        <v>84</v>
      </c>
      <c r="AW259" s="12" t="s">
        <v>37</v>
      </c>
      <c r="AX259" s="12" t="s">
        <v>74</v>
      </c>
      <c r="AY259" s="225" t="s">
        <v>153</v>
      </c>
    </row>
    <row r="260" spans="2:65" s="11" customFormat="1" ht="13.5">
      <c r="B260" s="204"/>
      <c r="C260" s="205"/>
      <c r="D260" s="206" t="s">
        <v>165</v>
      </c>
      <c r="E260" s="207" t="s">
        <v>30</v>
      </c>
      <c r="F260" s="208" t="s">
        <v>1409</v>
      </c>
      <c r="G260" s="205"/>
      <c r="H260" s="207" t="s">
        <v>30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165</v>
      </c>
      <c r="AU260" s="214" t="s">
        <v>84</v>
      </c>
      <c r="AV260" s="11" t="s">
        <v>82</v>
      </c>
      <c r="AW260" s="11" t="s">
        <v>37</v>
      </c>
      <c r="AX260" s="11" t="s">
        <v>74</v>
      </c>
      <c r="AY260" s="214" t="s">
        <v>153</v>
      </c>
    </row>
    <row r="261" spans="2:65" s="12" customFormat="1" ht="13.5">
      <c r="B261" s="215"/>
      <c r="C261" s="216"/>
      <c r="D261" s="206" t="s">
        <v>165</v>
      </c>
      <c r="E261" s="217" t="s">
        <v>30</v>
      </c>
      <c r="F261" s="218" t="s">
        <v>82</v>
      </c>
      <c r="G261" s="216"/>
      <c r="H261" s="219">
        <v>1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AT261" s="225" t="s">
        <v>165</v>
      </c>
      <c r="AU261" s="225" t="s">
        <v>84</v>
      </c>
      <c r="AV261" s="12" t="s">
        <v>84</v>
      </c>
      <c r="AW261" s="12" t="s">
        <v>37</v>
      </c>
      <c r="AX261" s="12" t="s">
        <v>74</v>
      </c>
      <c r="AY261" s="225" t="s">
        <v>153</v>
      </c>
    </row>
    <row r="262" spans="2:65" s="11" customFormat="1" ht="13.5">
      <c r="B262" s="204"/>
      <c r="C262" s="205"/>
      <c r="D262" s="206" t="s">
        <v>165</v>
      </c>
      <c r="E262" s="207" t="s">
        <v>30</v>
      </c>
      <c r="F262" s="208" t="s">
        <v>1410</v>
      </c>
      <c r="G262" s="205"/>
      <c r="H262" s="207" t="s">
        <v>30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165</v>
      </c>
      <c r="AU262" s="214" t="s">
        <v>84</v>
      </c>
      <c r="AV262" s="11" t="s">
        <v>82</v>
      </c>
      <c r="AW262" s="11" t="s">
        <v>37</v>
      </c>
      <c r="AX262" s="11" t="s">
        <v>74</v>
      </c>
      <c r="AY262" s="214" t="s">
        <v>153</v>
      </c>
    </row>
    <row r="263" spans="2:65" s="12" customFormat="1" ht="13.5">
      <c r="B263" s="215"/>
      <c r="C263" s="216"/>
      <c r="D263" s="206" t="s">
        <v>165</v>
      </c>
      <c r="E263" s="217" t="s">
        <v>30</v>
      </c>
      <c r="F263" s="218" t="s">
        <v>82</v>
      </c>
      <c r="G263" s="216"/>
      <c r="H263" s="219">
        <v>1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165</v>
      </c>
      <c r="AU263" s="225" t="s">
        <v>84</v>
      </c>
      <c r="AV263" s="12" t="s">
        <v>84</v>
      </c>
      <c r="AW263" s="12" t="s">
        <v>37</v>
      </c>
      <c r="AX263" s="12" t="s">
        <v>74</v>
      </c>
      <c r="AY263" s="225" t="s">
        <v>153</v>
      </c>
    </row>
    <row r="264" spans="2:65" s="11" customFormat="1" ht="13.5">
      <c r="B264" s="204"/>
      <c r="C264" s="205"/>
      <c r="D264" s="206" t="s">
        <v>165</v>
      </c>
      <c r="E264" s="207" t="s">
        <v>30</v>
      </c>
      <c r="F264" s="208" t="s">
        <v>1411</v>
      </c>
      <c r="G264" s="205"/>
      <c r="H264" s="207" t="s">
        <v>30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165</v>
      </c>
      <c r="AU264" s="214" t="s">
        <v>84</v>
      </c>
      <c r="AV264" s="11" t="s">
        <v>82</v>
      </c>
      <c r="AW264" s="11" t="s">
        <v>37</v>
      </c>
      <c r="AX264" s="11" t="s">
        <v>74</v>
      </c>
      <c r="AY264" s="214" t="s">
        <v>153</v>
      </c>
    </row>
    <row r="265" spans="2:65" s="12" customFormat="1" ht="13.5">
      <c r="B265" s="215"/>
      <c r="C265" s="216"/>
      <c r="D265" s="206" t="s">
        <v>165</v>
      </c>
      <c r="E265" s="217" t="s">
        <v>30</v>
      </c>
      <c r="F265" s="218" t="s">
        <v>84</v>
      </c>
      <c r="G265" s="216"/>
      <c r="H265" s="219">
        <v>2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165</v>
      </c>
      <c r="AU265" s="225" t="s">
        <v>84</v>
      </c>
      <c r="AV265" s="12" t="s">
        <v>84</v>
      </c>
      <c r="AW265" s="12" t="s">
        <v>37</v>
      </c>
      <c r="AX265" s="12" t="s">
        <v>74</v>
      </c>
      <c r="AY265" s="225" t="s">
        <v>153</v>
      </c>
    </row>
    <row r="266" spans="2:65" s="11" customFormat="1" ht="13.5">
      <c r="B266" s="204"/>
      <c r="C266" s="205"/>
      <c r="D266" s="206" t="s">
        <v>165</v>
      </c>
      <c r="E266" s="207" t="s">
        <v>30</v>
      </c>
      <c r="F266" s="208" t="s">
        <v>1412</v>
      </c>
      <c r="G266" s="205"/>
      <c r="H266" s="207" t="s">
        <v>30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165</v>
      </c>
      <c r="AU266" s="214" t="s">
        <v>84</v>
      </c>
      <c r="AV266" s="11" t="s">
        <v>82</v>
      </c>
      <c r="AW266" s="11" t="s">
        <v>37</v>
      </c>
      <c r="AX266" s="11" t="s">
        <v>74</v>
      </c>
      <c r="AY266" s="214" t="s">
        <v>153</v>
      </c>
    </row>
    <row r="267" spans="2:65" s="11" customFormat="1" ht="13.5">
      <c r="B267" s="204"/>
      <c r="C267" s="205"/>
      <c r="D267" s="206" t="s">
        <v>165</v>
      </c>
      <c r="E267" s="207" t="s">
        <v>30</v>
      </c>
      <c r="F267" s="208" t="s">
        <v>1413</v>
      </c>
      <c r="G267" s="205"/>
      <c r="H267" s="207" t="s">
        <v>30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165</v>
      </c>
      <c r="AU267" s="214" t="s">
        <v>84</v>
      </c>
      <c r="AV267" s="11" t="s">
        <v>82</v>
      </c>
      <c r="AW267" s="11" t="s">
        <v>37</v>
      </c>
      <c r="AX267" s="11" t="s">
        <v>74</v>
      </c>
      <c r="AY267" s="214" t="s">
        <v>153</v>
      </c>
    </row>
    <row r="268" spans="2:65" s="12" customFormat="1" ht="13.5">
      <c r="B268" s="215"/>
      <c r="C268" s="216"/>
      <c r="D268" s="206" t="s">
        <v>165</v>
      </c>
      <c r="E268" s="217" t="s">
        <v>30</v>
      </c>
      <c r="F268" s="218" t="s">
        <v>219</v>
      </c>
      <c r="G268" s="216"/>
      <c r="H268" s="219">
        <v>8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165</v>
      </c>
      <c r="AU268" s="225" t="s">
        <v>84</v>
      </c>
      <c r="AV268" s="12" t="s">
        <v>84</v>
      </c>
      <c r="AW268" s="12" t="s">
        <v>37</v>
      </c>
      <c r="AX268" s="12" t="s">
        <v>74</v>
      </c>
      <c r="AY268" s="225" t="s">
        <v>153</v>
      </c>
    </row>
    <row r="269" spans="2:65" s="14" customFormat="1" ht="13.5">
      <c r="B269" s="237"/>
      <c r="C269" s="238"/>
      <c r="D269" s="206" t="s">
        <v>165</v>
      </c>
      <c r="E269" s="239" t="s">
        <v>30</v>
      </c>
      <c r="F269" s="240" t="s">
        <v>210</v>
      </c>
      <c r="G269" s="238"/>
      <c r="H269" s="241">
        <v>14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AT269" s="247" t="s">
        <v>165</v>
      </c>
      <c r="AU269" s="247" t="s">
        <v>84</v>
      </c>
      <c r="AV269" s="14" t="s">
        <v>162</v>
      </c>
      <c r="AW269" s="14" t="s">
        <v>37</v>
      </c>
      <c r="AX269" s="14" t="s">
        <v>82</v>
      </c>
      <c r="AY269" s="247" t="s">
        <v>153</v>
      </c>
    </row>
    <row r="270" spans="2:65" s="1" customFormat="1" ht="16.5" customHeight="1">
      <c r="B270" s="41"/>
      <c r="C270" s="248" t="s">
        <v>396</v>
      </c>
      <c r="D270" s="248" t="s">
        <v>332</v>
      </c>
      <c r="E270" s="249" t="s">
        <v>1414</v>
      </c>
      <c r="F270" s="250" t="s">
        <v>1415</v>
      </c>
      <c r="G270" s="251" t="s">
        <v>328</v>
      </c>
      <c r="H270" s="252">
        <v>2</v>
      </c>
      <c r="I270" s="253"/>
      <c r="J270" s="254">
        <f t="shared" ref="J270:J275" si="0">ROUND(I270*H270,2)</f>
        <v>0</v>
      </c>
      <c r="K270" s="250" t="s">
        <v>161</v>
      </c>
      <c r="L270" s="255"/>
      <c r="M270" s="256" t="s">
        <v>30</v>
      </c>
      <c r="N270" s="257" t="s">
        <v>45</v>
      </c>
      <c r="O270" s="42"/>
      <c r="P270" s="201">
        <f t="shared" ref="P270:P275" si="1">O270*H270</f>
        <v>0</v>
      </c>
      <c r="Q270" s="201">
        <v>6.4000000000000005E-4</v>
      </c>
      <c r="R270" s="201">
        <f t="shared" ref="R270:R275" si="2">Q270*H270</f>
        <v>1.2800000000000001E-3</v>
      </c>
      <c r="S270" s="201">
        <v>0</v>
      </c>
      <c r="T270" s="202">
        <f t="shared" ref="T270:T275" si="3">S270*H270</f>
        <v>0</v>
      </c>
      <c r="AR270" s="24" t="s">
        <v>219</v>
      </c>
      <c r="AT270" s="24" t="s">
        <v>332</v>
      </c>
      <c r="AU270" s="24" t="s">
        <v>84</v>
      </c>
      <c r="AY270" s="24" t="s">
        <v>153</v>
      </c>
      <c r="BE270" s="203">
        <f t="shared" ref="BE270:BE275" si="4">IF(N270="základní",J270,0)</f>
        <v>0</v>
      </c>
      <c r="BF270" s="203">
        <f t="shared" ref="BF270:BF275" si="5">IF(N270="snížená",J270,0)</f>
        <v>0</v>
      </c>
      <c r="BG270" s="203">
        <f t="shared" ref="BG270:BG275" si="6">IF(N270="zákl. přenesená",J270,0)</f>
        <v>0</v>
      </c>
      <c r="BH270" s="203">
        <f t="shared" ref="BH270:BH275" si="7">IF(N270="sníž. přenesená",J270,0)</f>
        <v>0</v>
      </c>
      <c r="BI270" s="203">
        <f t="shared" ref="BI270:BI275" si="8">IF(N270="nulová",J270,0)</f>
        <v>0</v>
      </c>
      <c r="BJ270" s="24" t="s">
        <v>82</v>
      </c>
      <c r="BK270" s="203">
        <f t="shared" ref="BK270:BK275" si="9">ROUND(I270*H270,2)</f>
        <v>0</v>
      </c>
      <c r="BL270" s="24" t="s">
        <v>162</v>
      </c>
      <c r="BM270" s="24" t="s">
        <v>1416</v>
      </c>
    </row>
    <row r="271" spans="2:65" s="1" customFormat="1" ht="16.5" customHeight="1">
      <c r="B271" s="41"/>
      <c r="C271" s="248" t="s">
        <v>404</v>
      </c>
      <c r="D271" s="248" t="s">
        <v>332</v>
      </c>
      <c r="E271" s="249" t="s">
        <v>1417</v>
      </c>
      <c r="F271" s="250" t="s">
        <v>1418</v>
      </c>
      <c r="G271" s="251" t="s">
        <v>328</v>
      </c>
      <c r="H271" s="252">
        <v>8</v>
      </c>
      <c r="I271" s="253"/>
      <c r="J271" s="254">
        <f t="shared" si="0"/>
        <v>0</v>
      </c>
      <c r="K271" s="250" t="s">
        <v>161</v>
      </c>
      <c r="L271" s="255"/>
      <c r="M271" s="256" t="s">
        <v>30</v>
      </c>
      <c r="N271" s="257" t="s">
        <v>45</v>
      </c>
      <c r="O271" s="42"/>
      <c r="P271" s="201">
        <f t="shared" si="1"/>
        <v>0</v>
      </c>
      <c r="Q271" s="201">
        <v>6.4999999999999997E-4</v>
      </c>
      <c r="R271" s="201">
        <f t="shared" si="2"/>
        <v>5.1999999999999998E-3</v>
      </c>
      <c r="S271" s="201">
        <v>0</v>
      </c>
      <c r="T271" s="202">
        <f t="shared" si="3"/>
        <v>0</v>
      </c>
      <c r="AR271" s="24" t="s">
        <v>219</v>
      </c>
      <c r="AT271" s="24" t="s">
        <v>332</v>
      </c>
      <c r="AU271" s="24" t="s">
        <v>84</v>
      </c>
      <c r="AY271" s="24" t="s">
        <v>153</v>
      </c>
      <c r="BE271" s="203">
        <f t="shared" si="4"/>
        <v>0</v>
      </c>
      <c r="BF271" s="203">
        <f t="shared" si="5"/>
        <v>0</v>
      </c>
      <c r="BG271" s="203">
        <f t="shared" si="6"/>
        <v>0</v>
      </c>
      <c r="BH271" s="203">
        <f t="shared" si="7"/>
        <v>0</v>
      </c>
      <c r="BI271" s="203">
        <f t="shared" si="8"/>
        <v>0</v>
      </c>
      <c r="BJ271" s="24" t="s">
        <v>82</v>
      </c>
      <c r="BK271" s="203">
        <f t="shared" si="9"/>
        <v>0</v>
      </c>
      <c r="BL271" s="24" t="s">
        <v>162</v>
      </c>
      <c r="BM271" s="24" t="s">
        <v>1419</v>
      </c>
    </row>
    <row r="272" spans="2:65" s="1" customFormat="1" ht="16.5" customHeight="1">
      <c r="B272" s="41"/>
      <c r="C272" s="248" t="s">
        <v>420</v>
      </c>
      <c r="D272" s="248" t="s">
        <v>332</v>
      </c>
      <c r="E272" s="249" t="s">
        <v>1420</v>
      </c>
      <c r="F272" s="250" t="s">
        <v>1421</v>
      </c>
      <c r="G272" s="251" t="s">
        <v>328</v>
      </c>
      <c r="H272" s="252">
        <v>1</v>
      </c>
      <c r="I272" s="253"/>
      <c r="J272" s="254">
        <f t="shared" si="0"/>
        <v>0</v>
      </c>
      <c r="K272" s="250" t="s">
        <v>161</v>
      </c>
      <c r="L272" s="255"/>
      <c r="M272" s="256" t="s">
        <v>30</v>
      </c>
      <c r="N272" s="257" t="s">
        <v>45</v>
      </c>
      <c r="O272" s="42"/>
      <c r="P272" s="201">
        <f t="shared" si="1"/>
        <v>0</v>
      </c>
      <c r="Q272" s="201">
        <v>4.0999999999999999E-4</v>
      </c>
      <c r="R272" s="201">
        <f t="shared" si="2"/>
        <v>4.0999999999999999E-4</v>
      </c>
      <c r="S272" s="201">
        <v>0</v>
      </c>
      <c r="T272" s="202">
        <f t="shared" si="3"/>
        <v>0</v>
      </c>
      <c r="AR272" s="24" t="s">
        <v>219</v>
      </c>
      <c r="AT272" s="24" t="s">
        <v>332</v>
      </c>
      <c r="AU272" s="24" t="s">
        <v>84</v>
      </c>
      <c r="AY272" s="24" t="s">
        <v>153</v>
      </c>
      <c r="BE272" s="203">
        <f t="shared" si="4"/>
        <v>0</v>
      </c>
      <c r="BF272" s="203">
        <f t="shared" si="5"/>
        <v>0</v>
      </c>
      <c r="BG272" s="203">
        <f t="shared" si="6"/>
        <v>0</v>
      </c>
      <c r="BH272" s="203">
        <f t="shared" si="7"/>
        <v>0</v>
      </c>
      <c r="BI272" s="203">
        <f t="shared" si="8"/>
        <v>0</v>
      </c>
      <c r="BJ272" s="24" t="s">
        <v>82</v>
      </c>
      <c r="BK272" s="203">
        <f t="shared" si="9"/>
        <v>0</v>
      </c>
      <c r="BL272" s="24" t="s">
        <v>162</v>
      </c>
      <c r="BM272" s="24" t="s">
        <v>1422</v>
      </c>
    </row>
    <row r="273" spans="2:65" s="1" customFormat="1" ht="16.5" customHeight="1">
      <c r="B273" s="41"/>
      <c r="C273" s="248" t="s">
        <v>426</v>
      </c>
      <c r="D273" s="248" t="s">
        <v>332</v>
      </c>
      <c r="E273" s="249" t="s">
        <v>1423</v>
      </c>
      <c r="F273" s="250" t="s">
        <v>1424</v>
      </c>
      <c r="G273" s="251" t="s">
        <v>328</v>
      </c>
      <c r="H273" s="252">
        <v>1</v>
      </c>
      <c r="I273" s="253"/>
      <c r="J273" s="254">
        <f t="shared" si="0"/>
        <v>0</v>
      </c>
      <c r="K273" s="250" t="s">
        <v>161</v>
      </c>
      <c r="L273" s="255"/>
      <c r="M273" s="256" t="s">
        <v>30</v>
      </c>
      <c r="N273" s="257" t="s">
        <v>45</v>
      </c>
      <c r="O273" s="42"/>
      <c r="P273" s="201">
        <f t="shared" si="1"/>
        <v>0</v>
      </c>
      <c r="Q273" s="201">
        <v>1.1999999999999999E-3</v>
      </c>
      <c r="R273" s="201">
        <f t="shared" si="2"/>
        <v>1.1999999999999999E-3</v>
      </c>
      <c r="S273" s="201">
        <v>0</v>
      </c>
      <c r="T273" s="202">
        <f t="shared" si="3"/>
        <v>0</v>
      </c>
      <c r="AR273" s="24" t="s">
        <v>219</v>
      </c>
      <c r="AT273" s="24" t="s">
        <v>332</v>
      </c>
      <c r="AU273" s="24" t="s">
        <v>84</v>
      </c>
      <c r="AY273" s="24" t="s">
        <v>153</v>
      </c>
      <c r="BE273" s="203">
        <f t="shared" si="4"/>
        <v>0</v>
      </c>
      <c r="BF273" s="203">
        <f t="shared" si="5"/>
        <v>0</v>
      </c>
      <c r="BG273" s="203">
        <f t="shared" si="6"/>
        <v>0</v>
      </c>
      <c r="BH273" s="203">
        <f t="shared" si="7"/>
        <v>0</v>
      </c>
      <c r="BI273" s="203">
        <f t="shared" si="8"/>
        <v>0</v>
      </c>
      <c r="BJ273" s="24" t="s">
        <v>82</v>
      </c>
      <c r="BK273" s="203">
        <f t="shared" si="9"/>
        <v>0</v>
      </c>
      <c r="BL273" s="24" t="s">
        <v>162</v>
      </c>
      <c r="BM273" s="24" t="s">
        <v>1425</v>
      </c>
    </row>
    <row r="274" spans="2:65" s="1" customFormat="1" ht="16.5" customHeight="1">
      <c r="B274" s="41"/>
      <c r="C274" s="248" t="s">
        <v>432</v>
      </c>
      <c r="D274" s="248" t="s">
        <v>332</v>
      </c>
      <c r="E274" s="249" t="s">
        <v>1426</v>
      </c>
      <c r="F274" s="250" t="s">
        <v>1427</v>
      </c>
      <c r="G274" s="251" t="s">
        <v>328</v>
      </c>
      <c r="H274" s="252">
        <v>2</v>
      </c>
      <c r="I274" s="253"/>
      <c r="J274" s="254">
        <f t="shared" si="0"/>
        <v>0</v>
      </c>
      <c r="K274" s="250" t="s">
        <v>161</v>
      </c>
      <c r="L274" s="255"/>
      <c r="M274" s="256" t="s">
        <v>30</v>
      </c>
      <c r="N274" s="257" t="s">
        <v>45</v>
      </c>
      <c r="O274" s="42"/>
      <c r="P274" s="201">
        <f t="shared" si="1"/>
        <v>0</v>
      </c>
      <c r="Q274" s="201">
        <v>1.23E-3</v>
      </c>
      <c r="R274" s="201">
        <f t="shared" si="2"/>
        <v>2.4599999999999999E-3</v>
      </c>
      <c r="S274" s="201">
        <v>0</v>
      </c>
      <c r="T274" s="202">
        <f t="shared" si="3"/>
        <v>0</v>
      </c>
      <c r="AR274" s="24" t="s">
        <v>219</v>
      </c>
      <c r="AT274" s="24" t="s">
        <v>332</v>
      </c>
      <c r="AU274" s="24" t="s">
        <v>84</v>
      </c>
      <c r="AY274" s="24" t="s">
        <v>153</v>
      </c>
      <c r="BE274" s="203">
        <f t="shared" si="4"/>
        <v>0</v>
      </c>
      <c r="BF274" s="203">
        <f t="shared" si="5"/>
        <v>0</v>
      </c>
      <c r="BG274" s="203">
        <f t="shared" si="6"/>
        <v>0</v>
      </c>
      <c r="BH274" s="203">
        <f t="shared" si="7"/>
        <v>0</v>
      </c>
      <c r="BI274" s="203">
        <f t="shared" si="8"/>
        <v>0</v>
      </c>
      <c r="BJ274" s="24" t="s">
        <v>82</v>
      </c>
      <c r="BK274" s="203">
        <f t="shared" si="9"/>
        <v>0</v>
      </c>
      <c r="BL274" s="24" t="s">
        <v>162</v>
      </c>
      <c r="BM274" s="24" t="s">
        <v>1428</v>
      </c>
    </row>
    <row r="275" spans="2:65" s="1" customFormat="1" ht="25.5" customHeight="1">
      <c r="B275" s="41"/>
      <c r="C275" s="192" t="s">
        <v>454</v>
      </c>
      <c r="D275" s="192" t="s">
        <v>157</v>
      </c>
      <c r="E275" s="193" t="s">
        <v>1429</v>
      </c>
      <c r="F275" s="194" t="s">
        <v>1430</v>
      </c>
      <c r="G275" s="195" t="s">
        <v>328</v>
      </c>
      <c r="H275" s="196">
        <v>6</v>
      </c>
      <c r="I275" s="197"/>
      <c r="J275" s="198">
        <f t="shared" si="0"/>
        <v>0</v>
      </c>
      <c r="K275" s="194" t="s">
        <v>161</v>
      </c>
      <c r="L275" s="61"/>
      <c r="M275" s="199" t="s">
        <v>30</v>
      </c>
      <c r="N275" s="200" t="s">
        <v>45</v>
      </c>
      <c r="O275" s="42"/>
      <c r="P275" s="201">
        <f t="shared" si="1"/>
        <v>0</v>
      </c>
      <c r="Q275" s="201">
        <v>0</v>
      </c>
      <c r="R275" s="201">
        <f t="shared" si="2"/>
        <v>0</v>
      </c>
      <c r="S275" s="201">
        <v>0</v>
      </c>
      <c r="T275" s="202">
        <f t="shared" si="3"/>
        <v>0</v>
      </c>
      <c r="AR275" s="24" t="s">
        <v>162</v>
      </c>
      <c r="AT275" s="24" t="s">
        <v>157</v>
      </c>
      <c r="AU275" s="24" t="s">
        <v>84</v>
      </c>
      <c r="AY275" s="24" t="s">
        <v>153</v>
      </c>
      <c r="BE275" s="203">
        <f t="shared" si="4"/>
        <v>0</v>
      </c>
      <c r="BF275" s="203">
        <f t="shared" si="5"/>
        <v>0</v>
      </c>
      <c r="BG275" s="203">
        <f t="shared" si="6"/>
        <v>0</v>
      </c>
      <c r="BH275" s="203">
        <f t="shared" si="7"/>
        <v>0</v>
      </c>
      <c r="BI275" s="203">
        <f t="shared" si="8"/>
        <v>0</v>
      </c>
      <c r="BJ275" s="24" t="s">
        <v>82</v>
      </c>
      <c r="BK275" s="203">
        <f t="shared" si="9"/>
        <v>0</v>
      </c>
      <c r="BL275" s="24" t="s">
        <v>162</v>
      </c>
      <c r="BM275" s="24" t="s">
        <v>1431</v>
      </c>
    </row>
    <row r="276" spans="2:65" s="11" customFormat="1" ht="13.5">
      <c r="B276" s="204"/>
      <c r="C276" s="205"/>
      <c r="D276" s="206" t="s">
        <v>165</v>
      </c>
      <c r="E276" s="207" t="s">
        <v>30</v>
      </c>
      <c r="F276" s="208" t="s">
        <v>1432</v>
      </c>
      <c r="G276" s="205"/>
      <c r="H276" s="207" t="s">
        <v>30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165</v>
      </c>
      <c r="AU276" s="214" t="s">
        <v>84</v>
      </c>
      <c r="AV276" s="11" t="s">
        <v>82</v>
      </c>
      <c r="AW276" s="11" t="s">
        <v>37</v>
      </c>
      <c r="AX276" s="11" t="s">
        <v>74</v>
      </c>
      <c r="AY276" s="214" t="s">
        <v>153</v>
      </c>
    </row>
    <row r="277" spans="2:65" s="12" customFormat="1" ht="13.5">
      <c r="B277" s="215"/>
      <c r="C277" s="216"/>
      <c r="D277" s="206" t="s">
        <v>165</v>
      </c>
      <c r="E277" s="217" t="s">
        <v>30</v>
      </c>
      <c r="F277" s="218" t="s">
        <v>162</v>
      </c>
      <c r="G277" s="216"/>
      <c r="H277" s="219">
        <v>4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165</v>
      </c>
      <c r="AU277" s="225" t="s">
        <v>84</v>
      </c>
      <c r="AV277" s="12" t="s">
        <v>84</v>
      </c>
      <c r="AW277" s="12" t="s">
        <v>37</v>
      </c>
      <c r="AX277" s="12" t="s">
        <v>74</v>
      </c>
      <c r="AY277" s="225" t="s">
        <v>153</v>
      </c>
    </row>
    <row r="278" spans="2:65" s="11" customFormat="1" ht="13.5">
      <c r="B278" s="204"/>
      <c r="C278" s="205"/>
      <c r="D278" s="206" t="s">
        <v>165</v>
      </c>
      <c r="E278" s="207" t="s">
        <v>30</v>
      </c>
      <c r="F278" s="208" t="s">
        <v>1433</v>
      </c>
      <c r="G278" s="205"/>
      <c r="H278" s="207" t="s">
        <v>30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165</v>
      </c>
      <c r="AU278" s="214" t="s">
        <v>84</v>
      </c>
      <c r="AV278" s="11" t="s">
        <v>82</v>
      </c>
      <c r="AW278" s="11" t="s">
        <v>37</v>
      </c>
      <c r="AX278" s="11" t="s">
        <v>74</v>
      </c>
      <c r="AY278" s="214" t="s">
        <v>153</v>
      </c>
    </row>
    <row r="279" spans="2:65" s="12" customFormat="1" ht="13.5">
      <c r="B279" s="215"/>
      <c r="C279" s="216"/>
      <c r="D279" s="206" t="s">
        <v>165</v>
      </c>
      <c r="E279" s="217" t="s">
        <v>30</v>
      </c>
      <c r="F279" s="218" t="s">
        <v>84</v>
      </c>
      <c r="G279" s="216"/>
      <c r="H279" s="219">
        <v>2</v>
      </c>
      <c r="I279" s="220"/>
      <c r="J279" s="216"/>
      <c r="K279" s="216"/>
      <c r="L279" s="221"/>
      <c r="M279" s="222"/>
      <c r="N279" s="223"/>
      <c r="O279" s="223"/>
      <c r="P279" s="223"/>
      <c r="Q279" s="223"/>
      <c r="R279" s="223"/>
      <c r="S279" s="223"/>
      <c r="T279" s="224"/>
      <c r="AT279" s="225" t="s">
        <v>165</v>
      </c>
      <c r="AU279" s="225" t="s">
        <v>84</v>
      </c>
      <c r="AV279" s="12" t="s">
        <v>84</v>
      </c>
      <c r="AW279" s="12" t="s">
        <v>37</v>
      </c>
      <c r="AX279" s="12" t="s">
        <v>74</v>
      </c>
      <c r="AY279" s="225" t="s">
        <v>153</v>
      </c>
    </row>
    <row r="280" spans="2:65" s="14" customFormat="1" ht="13.5">
      <c r="B280" s="237"/>
      <c r="C280" s="238"/>
      <c r="D280" s="206" t="s">
        <v>165</v>
      </c>
      <c r="E280" s="239" t="s">
        <v>30</v>
      </c>
      <c r="F280" s="240" t="s">
        <v>210</v>
      </c>
      <c r="G280" s="238"/>
      <c r="H280" s="241">
        <v>6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AT280" s="247" t="s">
        <v>165</v>
      </c>
      <c r="AU280" s="247" t="s">
        <v>84</v>
      </c>
      <c r="AV280" s="14" t="s">
        <v>162</v>
      </c>
      <c r="AW280" s="14" t="s">
        <v>37</v>
      </c>
      <c r="AX280" s="14" t="s">
        <v>82</v>
      </c>
      <c r="AY280" s="247" t="s">
        <v>153</v>
      </c>
    </row>
    <row r="281" spans="2:65" s="1" customFormat="1" ht="16.5" customHeight="1">
      <c r="B281" s="41"/>
      <c r="C281" s="248" t="s">
        <v>460</v>
      </c>
      <c r="D281" s="248" t="s">
        <v>332</v>
      </c>
      <c r="E281" s="249" t="s">
        <v>1434</v>
      </c>
      <c r="F281" s="250" t="s">
        <v>1435</v>
      </c>
      <c r="G281" s="251" t="s">
        <v>328</v>
      </c>
      <c r="H281" s="252">
        <v>4</v>
      </c>
      <c r="I281" s="253"/>
      <c r="J281" s="254">
        <f>ROUND(I281*H281,2)</f>
        <v>0</v>
      </c>
      <c r="K281" s="250" t="s">
        <v>161</v>
      </c>
      <c r="L281" s="255"/>
      <c r="M281" s="256" t="s">
        <v>30</v>
      </c>
      <c r="N281" s="257" t="s">
        <v>45</v>
      </c>
      <c r="O281" s="42"/>
      <c r="P281" s="201">
        <f>O281*H281</f>
        <v>0</v>
      </c>
      <c r="Q281" s="201">
        <v>3.5E-4</v>
      </c>
      <c r="R281" s="201">
        <f>Q281*H281</f>
        <v>1.4E-3</v>
      </c>
      <c r="S281" s="201">
        <v>0</v>
      </c>
      <c r="T281" s="202">
        <f>S281*H281</f>
        <v>0</v>
      </c>
      <c r="AR281" s="24" t="s">
        <v>219</v>
      </c>
      <c r="AT281" s="24" t="s">
        <v>332</v>
      </c>
      <c r="AU281" s="24" t="s">
        <v>84</v>
      </c>
      <c r="AY281" s="24" t="s">
        <v>153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82</v>
      </c>
      <c r="BK281" s="203">
        <f>ROUND(I281*H281,2)</f>
        <v>0</v>
      </c>
      <c r="BL281" s="24" t="s">
        <v>162</v>
      </c>
      <c r="BM281" s="24" t="s">
        <v>1436</v>
      </c>
    </row>
    <row r="282" spans="2:65" s="1" customFormat="1" ht="16.5" customHeight="1">
      <c r="B282" s="41"/>
      <c r="C282" s="248" t="s">
        <v>464</v>
      </c>
      <c r="D282" s="248" t="s">
        <v>332</v>
      </c>
      <c r="E282" s="249" t="s">
        <v>1437</v>
      </c>
      <c r="F282" s="250" t="s">
        <v>1438</v>
      </c>
      <c r="G282" s="251" t="s">
        <v>328</v>
      </c>
      <c r="H282" s="252">
        <v>2</v>
      </c>
      <c r="I282" s="253"/>
      <c r="J282" s="254">
        <f>ROUND(I282*H282,2)</f>
        <v>0</v>
      </c>
      <c r="K282" s="250" t="s">
        <v>161</v>
      </c>
      <c r="L282" s="255"/>
      <c r="M282" s="256" t="s">
        <v>30</v>
      </c>
      <c r="N282" s="257" t="s">
        <v>45</v>
      </c>
      <c r="O282" s="42"/>
      <c r="P282" s="201">
        <f>O282*H282</f>
        <v>0</v>
      </c>
      <c r="Q282" s="201">
        <v>2.5999999999999998E-4</v>
      </c>
      <c r="R282" s="201">
        <f>Q282*H282</f>
        <v>5.1999999999999995E-4</v>
      </c>
      <c r="S282" s="201">
        <v>0</v>
      </c>
      <c r="T282" s="202">
        <f>S282*H282</f>
        <v>0</v>
      </c>
      <c r="AR282" s="24" t="s">
        <v>219</v>
      </c>
      <c r="AT282" s="24" t="s">
        <v>332</v>
      </c>
      <c r="AU282" s="24" t="s">
        <v>84</v>
      </c>
      <c r="AY282" s="24" t="s">
        <v>153</v>
      </c>
      <c r="BE282" s="203">
        <f>IF(N282="základní",J282,0)</f>
        <v>0</v>
      </c>
      <c r="BF282" s="203">
        <f>IF(N282="snížená",J282,0)</f>
        <v>0</v>
      </c>
      <c r="BG282" s="203">
        <f>IF(N282="zákl. přenesená",J282,0)</f>
        <v>0</v>
      </c>
      <c r="BH282" s="203">
        <f>IF(N282="sníž. přenesená",J282,0)</f>
        <v>0</v>
      </c>
      <c r="BI282" s="203">
        <f>IF(N282="nulová",J282,0)</f>
        <v>0</v>
      </c>
      <c r="BJ282" s="24" t="s">
        <v>82</v>
      </c>
      <c r="BK282" s="203">
        <f>ROUND(I282*H282,2)</f>
        <v>0</v>
      </c>
      <c r="BL282" s="24" t="s">
        <v>162</v>
      </c>
      <c r="BM282" s="24" t="s">
        <v>1439</v>
      </c>
    </row>
    <row r="283" spans="2:65" s="1" customFormat="1" ht="25.5" customHeight="1">
      <c r="B283" s="41"/>
      <c r="C283" s="192" t="s">
        <v>470</v>
      </c>
      <c r="D283" s="192" t="s">
        <v>157</v>
      </c>
      <c r="E283" s="193" t="s">
        <v>1440</v>
      </c>
      <c r="F283" s="194" t="s">
        <v>1441</v>
      </c>
      <c r="G283" s="195" t="s">
        <v>328</v>
      </c>
      <c r="H283" s="196">
        <v>10</v>
      </c>
      <c r="I283" s="197"/>
      <c r="J283" s="198">
        <f>ROUND(I283*H283,2)</f>
        <v>0</v>
      </c>
      <c r="K283" s="194" t="s">
        <v>161</v>
      </c>
      <c r="L283" s="61"/>
      <c r="M283" s="199" t="s">
        <v>30</v>
      </c>
      <c r="N283" s="200" t="s">
        <v>45</v>
      </c>
      <c r="O283" s="42"/>
      <c r="P283" s="201">
        <f>O283*H283</f>
        <v>0</v>
      </c>
      <c r="Q283" s="201">
        <v>0</v>
      </c>
      <c r="R283" s="201">
        <f>Q283*H283</f>
        <v>0</v>
      </c>
      <c r="S283" s="201">
        <v>0</v>
      </c>
      <c r="T283" s="202">
        <f>S283*H283</f>
        <v>0</v>
      </c>
      <c r="AR283" s="24" t="s">
        <v>162</v>
      </c>
      <c r="AT283" s="24" t="s">
        <v>157</v>
      </c>
      <c r="AU283" s="24" t="s">
        <v>84</v>
      </c>
      <c r="AY283" s="24" t="s">
        <v>153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4" t="s">
        <v>82</v>
      </c>
      <c r="BK283" s="203">
        <f>ROUND(I283*H283,2)</f>
        <v>0</v>
      </c>
      <c r="BL283" s="24" t="s">
        <v>162</v>
      </c>
      <c r="BM283" s="24" t="s">
        <v>1442</v>
      </c>
    </row>
    <row r="284" spans="2:65" s="11" customFormat="1" ht="13.5">
      <c r="B284" s="204"/>
      <c r="C284" s="205"/>
      <c r="D284" s="206" t="s">
        <v>165</v>
      </c>
      <c r="E284" s="207" t="s">
        <v>30</v>
      </c>
      <c r="F284" s="208" t="s">
        <v>1443</v>
      </c>
      <c r="G284" s="205"/>
      <c r="H284" s="207" t="s">
        <v>30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165</v>
      </c>
      <c r="AU284" s="214" t="s">
        <v>84</v>
      </c>
      <c r="AV284" s="11" t="s">
        <v>82</v>
      </c>
      <c r="AW284" s="11" t="s">
        <v>37</v>
      </c>
      <c r="AX284" s="11" t="s">
        <v>74</v>
      </c>
      <c r="AY284" s="214" t="s">
        <v>153</v>
      </c>
    </row>
    <row r="285" spans="2:65" s="12" customFormat="1" ht="13.5">
      <c r="B285" s="215"/>
      <c r="C285" s="216"/>
      <c r="D285" s="206" t="s">
        <v>165</v>
      </c>
      <c r="E285" s="217" t="s">
        <v>30</v>
      </c>
      <c r="F285" s="218" t="s">
        <v>228</v>
      </c>
      <c r="G285" s="216"/>
      <c r="H285" s="219">
        <v>10</v>
      </c>
      <c r="I285" s="220"/>
      <c r="J285" s="216"/>
      <c r="K285" s="216"/>
      <c r="L285" s="221"/>
      <c r="M285" s="222"/>
      <c r="N285" s="223"/>
      <c r="O285" s="223"/>
      <c r="P285" s="223"/>
      <c r="Q285" s="223"/>
      <c r="R285" s="223"/>
      <c r="S285" s="223"/>
      <c r="T285" s="224"/>
      <c r="AT285" s="225" t="s">
        <v>165</v>
      </c>
      <c r="AU285" s="225" t="s">
        <v>84</v>
      </c>
      <c r="AV285" s="12" t="s">
        <v>84</v>
      </c>
      <c r="AW285" s="12" t="s">
        <v>37</v>
      </c>
      <c r="AX285" s="12" t="s">
        <v>82</v>
      </c>
      <c r="AY285" s="225" t="s">
        <v>153</v>
      </c>
    </row>
    <row r="286" spans="2:65" s="1" customFormat="1" ht="16.5" customHeight="1">
      <c r="B286" s="41"/>
      <c r="C286" s="248" t="s">
        <v>479</v>
      </c>
      <c r="D286" s="248" t="s">
        <v>332</v>
      </c>
      <c r="E286" s="249" t="s">
        <v>1444</v>
      </c>
      <c r="F286" s="250" t="s">
        <v>1445</v>
      </c>
      <c r="G286" s="251" t="s">
        <v>328</v>
      </c>
      <c r="H286" s="252">
        <v>10</v>
      </c>
      <c r="I286" s="253"/>
      <c r="J286" s="254">
        <f>ROUND(I286*H286,2)</f>
        <v>0</v>
      </c>
      <c r="K286" s="250" t="s">
        <v>161</v>
      </c>
      <c r="L286" s="255"/>
      <c r="M286" s="256" t="s">
        <v>30</v>
      </c>
      <c r="N286" s="257" t="s">
        <v>45</v>
      </c>
      <c r="O286" s="42"/>
      <c r="P286" s="201">
        <f>O286*H286</f>
        <v>0</v>
      </c>
      <c r="Q286" s="201">
        <v>2.7999999999999998E-4</v>
      </c>
      <c r="R286" s="201">
        <f>Q286*H286</f>
        <v>2.7999999999999995E-3</v>
      </c>
      <c r="S286" s="201">
        <v>0</v>
      </c>
      <c r="T286" s="202">
        <f>S286*H286</f>
        <v>0</v>
      </c>
      <c r="AR286" s="24" t="s">
        <v>219</v>
      </c>
      <c r="AT286" s="24" t="s">
        <v>332</v>
      </c>
      <c r="AU286" s="24" t="s">
        <v>84</v>
      </c>
      <c r="AY286" s="24" t="s">
        <v>153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4" t="s">
        <v>82</v>
      </c>
      <c r="BK286" s="203">
        <f>ROUND(I286*H286,2)</f>
        <v>0</v>
      </c>
      <c r="BL286" s="24" t="s">
        <v>162</v>
      </c>
      <c r="BM286" s="24" t="s">
        <v>1446</v>
      </c>
    </row>
    <row r="287" spans="2:65" s="10" customFormat="1" ht="29.85" customHeight="1">
      <c r="B287" s="176"/>
      <c r="C287" s="177"/>
      <c r="D287" s="178" t="s">
        <v>73</v>
      </c>
      <c r="E287" s="190" t="s">
        <v>800</v>
      </c>
      <c r="F287" s="190" t="s">
        <v>1447</v>
      </c>
      <c r="G287" s="177"/>
      <c r="H287" s="177"/>
      <c r="I287" s="180"/>
      <c r="J287" s="191">
        <f>BK287</f>
        <v>0</v>
      </c>
      <c r="K287" s="177"/>
      <c r="L287" s="182"/>
      <c r="M287" s="183"/>
      <c r="N287" s="184"/>
      <c r="O287" s="184"/>
      <c r="P287" s="185">
        <f>SUM(P288:P300)</f>
        <v>0</v>
      </c>
      <c r="Q287" s="184"/>
      <c r="R287" s="185">
        <f>SUM(R288:R300)</f>
        <v>1.023E-2</v>
      </c>
      <c r="S287" s="184"/>
      <c r="T287" s="186">
        <f>SUM(T288:T300)</f>
        <v>0</v>
      </c>
      <c r="AR287" s="187" t="s">
        <v>82</v>
      </c>
      <c r="AT287" s="188" t="s">
        <v>73</v>
      </c>
      <c r="AU287" s="188" t="s">
        <v>82</v>
      </c>
      <c r="AY287" s="187" t="s">
        <v>153</v>
      </c>
      <c r="BK287" s="189">
        <f>SUM(BK288:BK300)</f>
        <v>0</v>
      </c>
    </row>
    <row r="288" spans="2:65" s="1" customFormat="1" ht="16.5" customHeight="1">
      <c r="B288" s="41"/>
      <c r="C288" s="192" t="s">
        <v>487</v>
      </c>
      <c r="D288" s="192" t="s">
        <v>157</v>
      </c>
      <c r="E288" s="193" t="s">
        <v>1448</v>
      </c>
      <c r="F288" s="194" t="s">
        <v>1449</v>
      </c>
      <c r="G288" s="195" t="s">
        <v>307</v>
      </c>
      <c r="H288" s="196">
        <v>22</v>
      </c>
      <c r="I288" s="197"/>
      <c r="J288" s="198">
        <f>ROUND(I288*H288,2)</f>
        <v>0</v>
      </c>
      <c r="K288" s="194" t="s">
        <v>30</v>
      </c>
      <c r="L288" s="61"/>
      <c r="M288" s="199" t="s">
        <v>30</v>
      </c>
      <c r="N288" s="200" t="s">
        <v>45</v>
      </c>
      <c r="O288" s="42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AR288" s="24" t="s">
        <v>162</v>
      </c>
      <c r="AT288" s="24" t="s">
        <v>157</v>
      </c>
      <c r="AU288" s="24" t="s">
        <v>84</v>
      </c>
      <c r="AY288" s="24" t="s">
        <v>153</v>
      </c>
      <c r="BE288" s="203">
        <f>IF(N288="základní",J288,0)</f>
        <v>0</v>
      </c>
      <c r="BF288" s="203">
        <f>IF(N288="snížená",J288,0)</f>
        <v>0</v>
      </c>
      <c r="BG288" s="203">
        <f>IF(N288="zákl. přenesená",J288,0)</f>
        <v>0</v>
      </c>
      <c r="BH288" s="203">
        <f>IF(N288="sníž. přenesená",J288,0)</f>
        <v>0</v>
      </c>
      <c r="BI288" s="203">
        <f>IF(N288="nulová",J288,0)</f>
        <v>0</v>
      </c>
      <c r="BJ288" s="24" t="s">
        <v>82</v>
      </c>
      <c r="BK288" s="203">
        <f>ROUND(I288*H288,2)</f>
        <v>0</v>
      </c>
      <c r="BL288" s="24" t="s">
        <v>162</v>
      </c>
      <c r="BM288" s="24" t="s">
        <v>1450</v>
      </c>
    </row>
    <row r="289" spans="2:65" s="1" customFormat="1" ht="16.5" customHeight="1">
      <c r="B289" s="41"/>
      <c r="C289" s="192" t="s">
        <v>493</v>
      </c>
      <c r="D289" s="192" t="s">
        <v>157</v>
      </c>
      <c r="E289" s="193" t="s">
        <v>1451</v>
      </c>
      <c r="F289" s="194" t="s">
        <v>1452</v>
      </c>
      <c r="G289" s="195" t="s">
        <v>307</v>
      </c>
      <c r="H289" s="196">
        <v>49</v>
      </c>
      <c r="I289" s="197"/>
      <c r="J289" s="198">
        <f>ROUND(I289*H289,2)</f>
        <v>0</v>
      </c>
      <c r="K289" s="194" t="s">
        <v>30</v>
      </c>
      <c r="L289" s="61"/>
      <c r="M289" s="199" t="s">
        <v>30</v>
      </c>
      <c r="N289" s="200" t="s">
        <v>45</v>
      </c>
      <c r="O289" s="42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AR289" s="24" t="s">
        <v>162</v>
      </c>
      <c r="AT289" s="24" t="s">
        <v>157</v>
      </c>
      <c r="AU289" s="24" t="s">
        <v>84</v>
      </c>
      <c r="AY289" s="24" t="s">
        <v>153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82</v>
      </c>
      <c r="BK289" s="203">
        <f>ROUND(I289*H289,2)</f>
        <v>0</v>
      </c>
      <c r="BL289" s="24" t="s">
        <v>162</v>
      </c>
      <c r="BM289" s="24" t="s">
        <v>1453</v>
      </c>
    </row>
    <row r="290" spans="2:65" s="1" customFormat="1" ht="16.5" customHeight="1">
      <c r="B290" s="41"/>
      <c r="C290" s="192" t="s">
        <v>501</v>
      </c>
      <c r="D290" s="192" t="s">
        <v>157</v>
      </c>
      <c r="E290" s="193" t="s">
        <v>1454</v>
      </c>
      <c r="F290" s="194" t="s">
        <v>1455</v>
      </c>
      <c r="G290" s="195" t="s">
        <v>1456</v>
      </c>
      <c r="H290" s="196">
        <v>10</v>
      </c>
      <c r="I290" s="197"/>
      <c r="J290" s="198">
        <f>ROUND(I290*H290,2)</f>
        <v>0</v>
      </c>
      <c r="K290" s="194" t="s">
        <v>161</v>
      </c>
      <c r="L290" s="61"/>
      <c r="M290" s="199" t="s">
        <v>30</v>
      </c>
      <c r="N290" s="200" t="s">
        <v>45</v>
      </c>
      <c r="O290" s="42"/>
      <c r="P290" s="201">
        <f>O290*H290</f>
        <v>0</v>
      </c>
      <c r="Q290" s="201">
        <v>1E-4</v>
      </c>
      <c r="R290" s="201">
        <f>Q290*H290</f>
        <v>1E-3</v>
      </c>
      <c r="S290" s="201">
        <v>0</v>
      </c>
      <c r="T290" s="202">
        <f>S290*H290</f>
        <v>0</v>
      </c>
      <c r="AR290" s="24" t="s">
        <v>162</v>
      </c>
      <c r="AT290" s="24" t="s">
        <v>157</v>
      </c>
      <c r="AU290" s="24" t="s">
        <v>84</v>
      </c>
      <c r="AY290" s="24" t="s">
        <v>153</v>
      </c>
      <c r="BE290" s="203">
        <f>IF(N290="základní",J290,0)</f>
        <v>0</v>
      </c>
      <c r="BF290" s="203">
        <f>IF(N290="snížená",J290,0)</f>
        <v>0</v>
      </c>
      <c r="BG290" s="203">
        <f>IF(N290="zákl. přenesená",J290,0)</f>
        <v>0</v>
      </c>
      <c r="BH290" s="203">
        <f>IF(N290="sníž. přenesená",J290,0)</f>
        <v>0</v>
      </c>
      <c r="BI290" s="203">
        <f>IF(N290="nulová",J290,0)</f>
        <v>0</v>
      </c>
      <c r="BJ290" s="24" t="s">
        <v>82</v>
      </c>
      <c r="BK290" s="203">
        <f>ROUND(I290*H290,2)</f>
        <v>0</v>
      </c>
      <c r="BL290" s="24" t="s">
        <v>162</v>
      </c>
      <c r="BM290" s="24" t="s">
        <v>1457</v>
      </c>
    </row>
    <row r="291" spans="2:65" s="1" customFormat="1" ht="16.5" customHeight="1">
      <c r="B291" s="41"/>
      <c r="C291" s="192" t="s">
        <v>507</v>
      </c>
      <c r="D291" s="192" t="s">
        <v>157</v>
      </c>
      <c r="E291" s="193" t="s">
        <v>1458</v>
      </c>
      <c r="F291" s="194" t="s">
        <v>1459</v>
      </c>
      <c r="G291" s="195" t="s">
        <v>307</v>
      </c>
      <c r="H291" s="196">
        <v>71</v>
      </c>
      <c r="I291" s="197"/>
      <c r="J291" s="198">
        <f>ROUND(I291*H291,2)</f>
        <v>0</v>
      </c>
      <c r="K291" s="194" t="s">
        <v>30</v>
      </c>
      <c r="L291" s="61"/>
      <c r="M291" s="199" t="s">
        <v>30</v>
      </c>
      <c r="N291" s="200" t="s">
        <v>45</v>
      </c>
      <c r="O291" s="4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24" t="s">
        <v>162</v>
      </c>
      <c r="AT291" s="24" t="s">
        <v>157</v>
      </c>
      <c r="AU291" s="24" t="s">
        <v>84</v>
      </c>
      <c r="AY291" s="24" t="s">
        <v>153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82</v>
      </c>
      <c r="BK291" s="203">
        <f>ROUND(I291*H291,2)</f>
        <v>0</v>
      </c>
      <c r="BL291" s="24" t="s">
        <v>162</v>
      </c>
      <c r="BM291" s="24" t="s">
        <v>1460</v>
      </c>
    </row>
    <row r="292" spans="2:65" s="1" customFormat="1" ht="16.5" customHeight="1">
      <c r="B292" s="41"/>
      <c r="C292" s="192" t="s">
        <v>512</v>
      </c>
      <c r="D292" s="192" t="s">
        <v>157</v>
      </c>
      <c r="E292" s="193" t="s">
        <v>1461</v>
      </c>
      <c r="F292" s="194" t="s">
        <v>1462</v>
      </c>
      <c r="G292" s="195" t="s">
        <v>307</v>
      </c>
      <c r="H292" s="196">
        <v>71</v>
      </c>
      <c r="I292" s="197"/>
      <c r="J292" s="198">
        <f>ROUND(I292*H292,2)</f>
        <v>0</v>
      </c>
      <c r="K292" s="194" t="s">
        <v>161</v>
      </c>
      <c r="L292" s="61"/>
      <c r="M292" s="199" t="s">
        <v>30</v>
      </c>
      <c r="N292" s="200" t="s">
        <v>45</v>
      </c>
      <c r="O292" s="42"/>
      <c r="P292" s="201">
        <f>O292*H292</f>
        <v>0</v>
      </c>
      <c r="Q292" s="201">
        <v>1.2999999999999999E-4</v>
      </c>
      <c r="R292" s="201">
        <f>Q292*H292</f>
        <v>9.2299999999999986E-3</v>
      </c>
      <c r="S292" s="201">
        <v>0</v>
      </c>
      <c r="T292" s="202">
        <f>S292*H292</f>
        <v>0</v>
      </c>
      <c r="AR292" s="24" t="s">
        <v>162</v>
      </c>
      <c r="AT292" s="24" t="s">
        <v>157</v>
      </c>
      <c r="AU292" s="24" t="s">
        <v>84</v>
      </c>
      <c r="AY292" s="24" t="s">
        <v>153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82</v>
      </c>
      <c r="BK292" s="203">
        <f>ROUND(I292*H292,2)</f>
        <v>0</v>
      </c>
      <c r="BL292" s="24" t="s">
        <v>162</v>
      </c>
      <c r="BM292" s="24" t="s">
        <v>1463</v>
      </c>
    </row>
    <row r="293" spans="2:65" s="11" customFormat="1" ht="13.5">
      <c r="B293" s="204"/>
      <c r="C293" s="205"/>
      <c r="D293" s="206" t="s">
        <v>165</v>
      </c>
      <c r="E293" s="207" t="s">
        <v>30</v>
      </c>
      <c r="F293" s="208" t="s">
        <v>1464</v>
      </c>
      <c r="G293" s="205"/>
      <c r="H293" s="207" t="s">
        <v>30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165</v>
      </c>
      <c r="AU293" s="214" t="s">
        <v>84</v>
      </c>
      <c r="AV293" s="11" t="s">
        <v>82</v>
      </c>
      <c r="AW293" s="11" t="s">
        <v>37</v>
      </c>
      <c r="AX293" s="11" t="s">
        <v>74</v>
      </c>
      <c r="AY293" s="214" t="s">
        <v>153</v>
      </c>
    </row>
    <row r="294" spans="2:65" s="12" customFormat="1" ht="13.5">
      <c r="B294" s="215"/>
      <c r="C294" s="216"/>
      <c r="D294" s="206" t="s">
        <v>165</v>
      </c>
      <c r="E294" s="217" t="s">
        <v>30</v>
      </c>
      <c r="F294" s="218" t="s">
        <v>416</v>
      </c>
      <c r="G294" s="216"/>
      <c r="H294" s="219">
        <v>71</v>
      </c>
      <c r="I294" s="220"/>
      <c r="J294" s="216"/>
      <c r="K294" s="216"/>
      <c r="L294" s="221"/>
      <c r="M294" s="222"/>
      <c r="N294" s="223"/>
      <c r="O294" s="223"/>
      <c r="P294" s="223"/>
      <c r="Q294" s="223"/>
      <c r="R294" s="223"/>
      <c r="S294" s="223"/>
      <c r="T294" s="224"/>
      <c r="AT294" s="225" t="s">
        <v>165</v>
      </c>
      <c r="AU294" s="225" t="s">
        <v>84</v>
      </c>
      <c r="AV294" s="12" t="s">
        <v>84</v>
      </c>
      <c r="AW294" s="12" t="s">
        <v>37</v>
      </c>
      <c r="AX294" s="12" t="s">
        <v>82</v>
      </c>
      <c r="AY294" s="225" t="s">
        <v>153</v>
      </c>
    </row>
    <row r="295" spans="2:65" s="1" customFormat="1" ht="25.5" customHeight="1">
      <c r="B295" s="41"/>
      <c r="C295" s="192" t="s">
        <v>517</v>
      </c>
      <c r="D295" s="192" t="s">
        <v>157</v>
      </c>
      <c r="E295" s="193" t="s">
        <v>1465</v>
      </c>
      <c r="F295" s="194" t="s">
        <v>1466</v>
      </c>
      <c r="G295" s="195" t="s">
        <v>328</v>
      </c>
      <c r="H295" s="196">
        <v>4</v>
      </c>
      <c r="I295" s="197"/>
      <c r="J295" s="198">
        <f>ROUND(I295*H295,2)</f>
        <v>0</v>
      </c>
      <c r="K295" s="194" t="s">
        <v>30</v>
      </c>
      <c r="L295" s="61"/>
      <c r="M295" s="199" t="s">
        <v>30</v>
      </c>
      <c r="N295" s="200" t="s">
        <v>45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0</v>
      </c>
      <c r="T295" s="202">
        <f>S295*H295</f>
        <v>0</v>
      </c>
      <c r="AR295" s="24" t="s">
        <v>162</v>
      </c>
      <c r="AT295" s="24" t="s">
        <v>157</v>
      </c>
      <c r="AU295" s="24" t="s">
        <v>84</v>
      </c>
      <c r="AY295" s="24" t="s">
        <v>153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82</v>
      </c>
      <c r="BK295" s="203">
        <f>ROUND(I295*H295,2)</f>
        <v>0</v>
      </c>
      <c r="BL295" s="24" t="s">
        <v>162</v>
      </c>
      <c r="BM295" s="24" t="s">
        <v>1467</v>
      </c>
    </row>
    <row r="296" spans="2:65" s="11" customFormat="1" ht="13.5">
      <c r="B296" s="204"/>
      <c r="C296" s="205"/>
      <c r="D296" s="206" t="s">
        <v>165</v>
      </c>
      <c r="E296" s="207" t="s">
        <v>30</v>
      </c>
      <c r="F296" s="208" t="s">
        <v>1468</v>
      </c>
      <c r="G296" s="205"/>
      <c r="H296" s="207" t="s">
        <v>30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165</v>
      </c>
      <c r="AU296" s="214" t="s">
        <v>84</v>
      </c>
      <c r="AV296" s="11" t="s">
        <v>82</v>
      </c>
      <c r="AW296" s="11" t="s">
        <v>37</v>
      </c>
      <c r="AX296" s="11" t="s">
        <v>74</v>
      </c>
      <c r="AY296" s="214" t="s">
        <v>153</v>
      </c>
    </row>
    <row r="297" spans="2:65" s="12" customFormat="1" ht="13.5">
      <c r="B297" s="215"/>
      <c r="C297" s="216"/>
      <c r="D297" s="206" t="s">
        <v>165</v>
      </c>
      <c r="E297" s="217" t="s">
        <v>30</v>
      </c>
      <c r="F297" s="218" t="s">
        <v>162</v>
      </c>
      <c r="G297" s="216"/>
      <c r="H297" s="219">
        <v>4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165</v>
      </c>
      <c r="AU297" s="225" t="s">
        <v>84</v>
      </c>
      <c r="AV297" s="12" t="s">
        <v>84</v>
      </c>
      <c r="AW297" s="12" t="s">
        <v>37</v>
      </c>
      <c r="AX297" s="12" t="s">
        <v>82</v>
      </c>
      <c r="AY297" s="225" t="s">
        <v>153</v>
      </c>
    </row>
    <row r="298" spans="2:65" s="1" customFormat="1" ht="16.5" customHeight="1">
      <c r="B298" s="41"/>
      <c r="C298" s="192" t="s">
        <v>522</v>
      </c>
      <c r="D298" s="192" t="s">
        <v>157</v>
      </c>
      <c r="E298" s="193" t="s">
        <v>1469</v>
      </c>
      <c r="F298" s="194" t="s">
        <v>1470</v>
      </c>
      <c r="G298" s="195" t="s">
        <v>328</v>
      </c>
      <c r="H298" s="196">
        <v>10</v>
      </c>
      <c r="I298" s="197"/>
      <c r="J298" s="198">
        <f>ROUND(I298*H298,2)</f>
        <v>0</v>
      </c>
      <c r="K298" s="194" t="s">
        <v>30</v>
      </c>
      <c r="L298" s="61"/>
      <c r="M298" s="199" t="s">
        <v>30</v>
      </c>
      <c r="N298" s="200" t="s">
        <v>45</v>
      </c>
      <c r="O298" s="42"/>
      <c r="P298" s="201">
        <f>O298*H298</f>
        <v>0</v>
      </c>
      <c r="Q298" s="201">
        <v>0</v>
      </c>
      <c r="R298" s="201">
        <f>Q298*H298</f>
        <v>0</v>
      </c>
      <c r="S298" s="201">
        <v>0</v>
      </c>
      <c r="T298" s="202">
        <f>S298*H298</f>
        <v>0</v>
      </c>
      <c r="AR298" s="24" t="s">
        <v>162</v>
      </c>
      <c r="AT298" s="24" t="s">
        <v>157</v>
      </c>
      <c r="AU298" s="24" t="s">
        <v>84</v>
      </c>
      <c r="AY298" s="24" t="s">
        <v>153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4" t="s">
        <v>82</v>
      </c>
      <c r="BK298" s="203">
        <f>ROUND(I298*H298,2)</f>
        <v>0</v>
      </c>
      <c r="BL298" s="24" t="s">
        <v>162</v>
      </c>
      <c r="BM298" s="24" t="s">
        <v>1471</v>
      </c>
    </row>
    <row r="299" spans="2:65" s="11" customFormat="1" ht="13.5">
      <c r="B299" s="204"/>
      <c r="C299" s="205"/>
      <c r="D299" s="206" t="s">
        <v>165</v>
      </c>
      <c r="E299" s="207" t="s">
        <v>30</v>
      </c>
      <c r="F299" s="208" t="s">
        <v>1468</v>
      </c>
      <c r="G299" s="205"/>
      <c r="H299" s="207" t="s">
        <v>30</v>
      </c>
      <c r="I299" s="209"/>
      <c r="J299" s="205"/>
      <c r="K299" s="205"/>
      <c r="L299" s="210"/>
      <c r="M299" s="211"/>
      <c r="N299" s="212"/>
      <c r="O299" s="212"/>
      <c r="P299" s="212"/>
      <c r="Q299" s="212"/>
      <c r="R299" s="212"/>
      <c r="S299" s="212"/>
      <c r="T299" s="213"/>
      <c r="AT299" s="214" t="s">
        <v>165</v>
      </c>
      <c r="AU299" s="214" t="s">
        <v>84</v>
      </c>
      <c r="AV299" s="11" t="s">
        <v>82</v>
      </c>
      <c r="AW299" s="11" t="s">
        <v>37</v>
      </c>
      <c r="AX299" s="11" t="s">
        <v>74</v>
      </c>
      <c r="AY299" s="214" t="s">
        <v>153</v>
      </c>
    </row>
    <row r="300" spans="2:65" s="12" customFormat="1" ht="13.5">
      <c r="B300" s="215"/>
      <c r="C300" s="216"/>
      <c r="D300" s="206" t="s">
        <v>165</v>
      </c>
      <c r="E300" s="217" t="s">
        <v>30</v>
      </c>
      <c r="F300" s="218" t="s">
        <v>228</v>
      </c>
      <c r="G300" s="216"/>
      <c r="H300" s="219">
        <v>10</v>
      </c>
      <c r="I300" s="220"/>
      <c r="J300" s="216"/>
      <c r="K300" s="216"/>
      <c r="L300" s="221"/>
      <c r="M300" s="222"/>
      <c r="N300" s="223"/>
      <c r="O300" s="223"/>
      <c r="P300" s="223"/>
      <c r="Q300" s="223"/>
      <c r="R300" s="223"/>
      <c r="S300" s="223"/>
      <c r="T300" s="224"/>
      <c r="AT300" s="225" t="s">
        <v>165</v>
      </c>
      <c r="AU300" s="225" t="s">
        <v>84</v>
      </c>
      <c r="AV300" s="12" t="s">
        <v>84</v>
      </c>
      <c r="AW300" s="12" t="s">
        <v>37</v>
      </c>
      <c r="AX300" s="12" t="s">
        <v>82</v>
      </c>
      <c r="AY300" s="225" t="s">
        <v>153</v>
      </c>
    </row>
    <row r="301" spans="2:65" s="10" customFormat="1" ht="29.85" customHeight="1">
      <c r="B301" s="176"/>
      <c r="C301" s="177"/>
      <c r="D301" s="178" t="s">
        <v>73</v>
      </c>
      <c r="E301" s="190" t="s">
        <v>1472</v>
      </c>
      <c r="F301" s="190" t="s">
        <v>1473</v>
      </c>
      <c r="G301" s="177"/>
      <c r="H301" s="177"/>
      <c r="I301" s="180"/>
      <c r="J301" s="191">
        <f>BK301</f>
        <v>0</v>
      </c>
      <c r="K301" s="177"/>
      <c r="L301" s="182"/>
      <c r="M301" s="183"/>
      <c r="N301" s="184"/>
      <c r="O301" s="184"/>
      <c r="P301" s="185">
        <f>SUM(P302:P345)</f>
        <v>0</v>
      </c>
      <c r="Q301" s="184"/>
      <c r="R301" s="185">
        <f>SUM(R302:R345)</f>
        <v>4.0043730000000002</v>
      </c>
      <c r="S301" s="184"/>
      <c r="T301" s="186">
        <f>SUM(T302:T345)</f>
        <v>0</v>
      </c>
      <c r="AR301" s="187" t="s">
        <v>82</v>
      </c>
      <c r="AT301" s="188" t="s">
        <v>73</v>
      </c>
      <c r="AU301" s="188" t="s">
        <v>82</v>
      </c>
      <c r="AY301" s="187" t="s">
        <v>153</v>
      </c>
      <c r="BK301" s="189">
        <f>SUM(BK302:BK345)</f>
        <v>0</v>
      </c>
    </row>
    <row r="302" spans="2:65" s="1" customFormat="1" ht="25.5" customHeight="1">
      <c r="B302" s="41"/>
      <c r="C302" s="192" t="s">
        <v>528</v>
      </c>
      <c r="D302" s="192" t="s">
        <v>157</v>
      </c>
      <c r="E302" s="193" t="s">
        <v>1474</v>
      </c>
      <c r="F302" s="194" t="s">
        <v>1475</v>
      </c>
      <c r="G302" s="195" t="s">
        <v>328</v>
      </c>
      <c r="H302" s="196">
        <v>1</v>
      </c>
      <c r="I302" s="197"/>
      <c r="J302" s="198">
        <f>ROUND(I302*H302,2)</f>
        <v>0</v>
      </c>
      <c r="K302" s="194" t="s">
        <v>161</v>
      </c>
      <c r="L302" s="61"/>
      <c r="M302" s="199" t="s">
        <v>30</v>
      </c>
      <c r="N302" s="200" t="s">
        <v>45</v>
      </c>
      <c r="O302" s="42"/>
      <c r="P302" s="201">
        <f>O302*H302</f>
        <v>0</v>
      </c>
      <c r="Q302" s="201">
        <v>1.92726</v>
      </c>
      <c r="R302" s="201">
        <f>Q302*H302</f>
        <v>1.92726</v>
      </c>
      <c r="S302" s="201">
        <v>0</v>
      </c>
      <c r="T302" s="202">
        <f>S302*H302</f>
        <v>0</v>
      </c>
      <c r="AR302" s="24" t="s">
        <v>162</v>
      </c>
      <c r="AT302" s="24" t="s">
        <v>157</v>
      </c>
      <c r="AU302" s="24" t="s">
        <v>84</v>
      </c>
      <c r="AY302" s="24" t="s">
        <v>153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82</v>
      </c>
      <c r="BK302" s="203">
        <f>ROUND(I302*H302,2)</f>
        <v>0</v>
      </c>
      <c r="BL302" s="24" t="s">
        <v>162</v>
      </c>
      <c r="BM302" s="24" t="s">
        <v>1476</v>
      </c>
    </row>
    <row r="303" spans="2:65" s="11" customFormat="1" ht="13.5">
      <c r="B303" s="204"/>
      <c r="C303" s="205"/>
      <c r="D303" s="206" t="s">
        <v>165</v>
      </c>
      <c r="E303" s="207" t="s">
        <v>30</v>
      </c>
      <c r="F303" s="208" t="s">
        <v>1477</v>
      </c>
      <c r="G303" s="205"/>
      <c r="H303" s="207" t="s">
        <v>30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165</v>
      </c>
      <c r="AU303" s="214" t="s">
        <v>84</v>
      </c>
      <c r="AV303" s="11" t="s">
        <v>82</v>
      </c>
      <c r="AW303" s="11" t="s">
        <v>37</v>
      </c>
      <c r="AX303" s="11" t="s">
        <v>74</v>
      </c>
      <c r="AY303" s="214" t="s">
        <v>153</v>
      </c>
    </row>
    <row r="304" spans="2:65" s="12" customFormat="1" ht="13.5">
      <c r="B304" s="215"/>
      <c r="C304" s="216"/>
      <c r="D304" s="206" t="s">
        <v>165</v>
      </c>
      <c r="E304" s="217" t="s">
        <v>30</v>
      </c>
      <c r="F304" s="218" t="s">
        <v>82</v>
      </c>
      <c r="G304" s="216"/>
      <c r="H304" s="219">
        <v>1</v>
      </c>
      <c r="I304" s="220"/>
      <c r="J304" s="216"/>
      <c r="K304" s="216"/>
      <c r="L304" s="221"/>
      <c r="M304" s="222"/>
      <c r="N304" s="223"/>
      <c r="O304" s="223"/>
      <c r="P304" s="223"/>
      <c r="Q304" s="223"/>
      <c r="R304" s="223"/>
      <c r="S304" s="223"/>
      <c r="T304" s="224"/>
      <c r="AT304" s="225" t="s">
        <v>165</v>
      </c>
      <c r="AU304" s="225" t="s">
        <v>84</v>
      </c>
      <c r="AV304" s="12" t="s">
        <v>84</v>
      </c>
      <c r="AW304" s="12" t="s">
        <v>37</v>
      </c>
      <c r="AX304" s="12" t="s">
        <v>82</v>
      </c>
      <c r="AY304" s="225" t="s">
        <v>153</v>
      </c>
    </row>
    <row r="305" spans="2:65" s="1" customFormat="1" ht="25.5" customHeight="1">
      <c r="B305" s="41"/>
      <c r="C305" s="192" t="s">
        <v>534</v>
      </c>
      <c r="D305" s="192" t="s">
        <v>157</v>
      </c>
      <c r="E305" s="193" t="s">
        <v>1478</v>
      </c>
      <c r="F305" s="194" t="s">
        <v>1479</v>
      </c>
      <c r="G305" s="195" t="s">
        <v>328</v>
      </c>
      <c r="H305" s="196">
        <v>1</v>
      </c>
      <c r="I305" s="197"/>
      <c r="J305" s="198">
        <f>ROUND(I305*H305,2)</f>
        <v>0</v>
      </c>
      <c r="K305" s="194" t="s">
        <v>161</v>
      </c>
      <c r="L305" s="61"/>
      <c r="M305" s="199" t="s">
        <v>30</v>
      </c>
      <c r="N305" s="200" t="s">
        <v>45</v>
      </c>
      <c r="O305" s="42"/>
      <c r="P305" s="201">
        <f>O305*H305</f>
        <v>0</v>
      </c>
      <c r="Q305" s="201">
        <v>3.5729999999999998E-2</v>
      </c>
      <c r="R305" s="201">
        <f>Q305*H305</f>
        <v>3.5729999999999998E-2</v>
      </c>
      <c r="S305" s="201">
        <v>0</v>
      </c>
      <c r="T305" s="202">
        <f>S305*H305</f>
        <v>0</v>
      </c>
      <c r="AR305" s="24" t="s">
        <v>162</v>
      </c>
      <c r="AT305" s="24" t="s">
        <v>157</v>
      </c>
      <c r="AU305" s="24" t="s">
        <v>84</v>
      </c>
      <c r="AY305" s="24" t="s">
        <v>153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82</v>
      </c>
      <c r="BK305" s="203">
        <f>ROUND(I305*H305,2)</f>
        <v>0</v>
      </c>
      <c r="BL305" s="24" t="s">
        <v>162</v>
      </c>
      <c r="BM305" s="24" t="s">
        <v>1480</v>
      </c>
    </row>
    <row r="306" spans="2:65" s="11" customFormat="1" ht="13.5">
      <c r="B306" s="204"/>
      <c r="C306" s="205"/>
      <c r="D306" s="206" t="s">
        <v>165</v>
      </c>
      <c r="E306" s="207" t="s">
        <v>30</v>
      </c>
      <c r="F306" s="208" t="s">
        <v>1481</v>
      </c>
      <c r="G306" s="205"/>
      <c r="H306" s="207" t="s">
        <v>30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165</v>
      </c>
      <c r="AU306" s="214" t="s">
        <v>84</v>
      </c>
      <c r="AV306" s="11" t="s">
        <v>82</v>
      </c>
      <c r="AW306" s="11" t="s">
        <v>37</v>
      </c>
      <c r="AX306" s="11" t="s">
        <v>74</v>
      </c>
      <c r="AY306" s="214" t="s">
        <v>153</v>
      </c>
    </row>
    <row r="307" spans="2:65" s="12" customFormat="1" ht="13.5">
      <c r="B307" s="215"/>
      <c r="C307" s="216"/>
      <c r="D307" s="206" t="s">
        <v>165</v>
      </c>
      <c r="E307" s="217" t="s">
        <v>30</v>
      </c>
      <c r="F307" s="218" t="s">
        <v>82</v>
      </c>
      <c r="G307" s="216"/>
      <c r="H307" s="219">
        <v>1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165</v>
      </c>
      <c r="AU307" s="225" t="s">
        <v>84</v>
      </c>
      <c r="AV307" s="12" t="s">
        <v>84</v>
      </c>
      <c r="AW307" s="12" t="s">
        <v>37</v>
      </c>
      <c r="AX307" s="12" t="s">
        <v>82</v>
      </c>
      <c r="AY307" s="225" t="s">
        <v>153</v>
      </c>
    </row>
    <row r="308" spans="2:65" s="1" customFormat="1" ht="25.5" customHeight="1">
      <c r="B308" s="41"/>
      <c r="C308" s="248" t="s">
        <v>541</v>
      </c>
      <c r="D308" s="248" t="s">
        <v>332</v>
      </c>
      <c r="E308" s="249" t="s">
        <v>1482</v>
      </c>
      <c r="F308" s="250" t="s">
        <v>1483</v>
      </c>
      <c r="G308" s="251" t="s">
        <v>328</v>
      </c>
      <c r="H308" s="252">
        <v>1.01</v>
      </c>
      <c r="I308" s="253"/>
      <c r="J308" s="254">
        <f>ROUND(I308*H308,2)</f>
        <v>0</v>
      </c>
      <c r="K308" s="250" t="s">
        <v>161</v>
      </c>
      <c r="L308" s="255"/>
      <c r="M308" s="256" t="s">
        <v>30</v>
      </c>
      <c r="N308" s="257" t="s">
        <v>45</v>
      </c>
      <c r="O308" s="42"/>
      <c r="P308" s="201">
        <f>O308*H308</f>
        <v>0</v>
      </c>
      <c r="Q308" s="201">
        <v>0.54800000000000004</v>
      </c>
      <c r="R308" s="201">
        <f>Q308*H308</f>
        <v>0.55348000000000008</v>
      </c>
      <c r="S308" s="201">
        <v>0</v>
      </c>
      <c r="T308" s="202">
        <f>S308*H308</f>
        <v>0</v>
      </c>
      <c r="AR308" s="24" t="s">
        <v>219</v>
      </c>
      <c r="AT308" s="24" t="s">
        <v>332</v>
      </c>
      <c r="AU308" s="24" t="s">
        <v>84</v>
      </c>
      <c r="AY308" s="24" t="s">
        <v>153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4" t="s">
        <v>82</v>
      </c>
      <c r="BK308" s="203">
        <f>ROUND(I308*H308,2)</f>
        <v>0</v>
      </c>
      <c r="BL308" s="24" t="s">
        <v>162</v>
      </c>
      <c r="BM308" s="24" t="s">
        <v>1484</v>
      </c>
    </row>
    <row r="309" spans="2:65" s="11" customFormat="1" ht="13.5">
      <c r="B309" s="204"/>
      <c r="C309" s="205"/>
      <c r="D309" s="206" t="s">
        <v>165</v>
      </c>
      <c r="E309" s="207" t="s">
        <v>30</v>
      </c>
      <c r="F309" s="208" t="s">
        <v>1485</v>
      </c>
      <c r="G309" s="205"/>
      <c r="H309" s="207" t="s">
        <v>30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165</v>
      </c>
      <c r="AU309" s="214" t="s">
        <v>84</v>
      </c>
      <c r="AV309" s="11" t="s">
        <v>82</v>
      </c>
      <c r="AW309" s="11" t="s">
        <v>37</v>
      </c>
      <c r="AX309" s="11" t="s">
        <v>74</v>
      </c>
      <c r="AY309" s="214" t="s">
        <v>153</v>
      </c>
    </row>
    <row r="310" spans="2:65" s="11" customFormat="1" ht="13.5">
      <c r="B310" s="204"/>
      <c r="C310" s="205"/>
      <c r="D310" s="206" t="s">
        <v>165</v>
      </c>
      <c r="E310" s="207" t="s">
        <v>30</v>
      </c>
      <c r="F310" s="208" t="s">
        <v>1486</v>
      </c>
      <c r="G310" s="205"/>
      <c r="H310" s="207" t="s">
        <v>30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165</v>
      </c>
      <c r="AU310" s="214" t="s">
        <v>84</v>
      </c>
      <c r="AV310" s="11" t="s">
        <v>82</v>
      </c>
      <c r="AW310" s="11" t="s">
        <v>37</v>
      </c>
      <c r="AX310" s="11" t="s">
        <v>74</v>
      </c>
      <c r="AY310" s="214" t="s">
        <v>153</v>
      </c>
    </row>
    <row r="311" spans="2:65" s="12" customFormat="1" ht="13.5">
      <c r="B311" s="215"/>
      <c r="C311" s="216"/>
      <c r="D311" s="206" t="s">
        <v>165</v>
      </c>
      <c r="E311" s="217" t="s">
        <v>30</v>
      </c>
      <c r="F311" s="218" t="s">
        <v>1487</v>
      </c>
      <c r="G311" s="216"/>
      <c r="H311" s="219">
        <v>1.01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165</v>
      </c>
      <c r="AU311" s="225" t="s">
        <v>84</v>
      </c>
      <c r="AV311" s="12" t="s">
        <v>84</v>
      </c>
      <c r="AW311" s="12" t="s">
        <v>37</v>
      </c>
      <c r="AX311" s="12" t="s">
        <v>82</v>
      </c>
      <c r="AY311" s="225" t="s">
        <v>153</v>
      </c>
    </row>
    <row r="312" spans="2:65" s="1" customFormat="1" ht="16.5" customHeight="1">
      <c r="B312" s="41"/>
      <c r="C312" s="248" t="s">
        <v>547</v>
      </c>
      <c r="D312" s="248" t="s">
        <v>332</v>
      </c>
      <c r="E312" s="249" t="s">
        <v>1488</v>
      </c>
      <c r="F312" s="250" t="s">
        <v>1489</v>
      </c>
      <c r="G312" s="251" t="s">
        <v>328</v>
      </c>
      <c r="H312" s="252">
        <v>4.04</v>
      </c>
      <c r="I312" s="253"/>
      <c r="J312" s="254">
        <f>ROUND(I312*H312,2)</f>
        <v>0</v>
      </c>
      <c r="K312" s="250" t="s">
        <v>161</v>
      </c>
      <c r="L312" s="255"/>
      <c r="M312" s="256" t="s">
        <v>30</v>
      </c>
      <c r="N312" s="257" t="s">
        <v>45</v>
      </c>
      <c r="O312" s="42"/>
      <c r="P312" s="201">
        <f>O312*H312</f>
        <v>0</v>
      </c>
      <c r="Q312" s="201">
        <v>0.254</v>
      </c>
      <c r="R312" s="201">
        <f>Q312*H312</f>
        <v>1.02616</v>
      </c>
      <c r="S312" s="201">
        <v>0</v>
      </c>
      <c r="T312" s="202">
        <f>S312*H312</f>
        <v>0</v>
      </c>
      <c r="AR312" s="24" t="s">
        <v>219</v>
      </c>
      <c r="AT312" s="24" t="s">
        <v>332</v>
      </c>
      <c r="AU312" s="24" t="s">
        <v>84</v>
      </c>
      <c r="AY312" s="24" t="s">
        <v>153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82</v>
      </c>
      <c r="BK312" s="203">
        <f>ROUND(I312*H312,2)</f>
        <v>0</v>
      </c>
      <c r="BL312" s="24" t="s">
        <v>162</v>
      </c>
      <c r="BM312" s="24" t="s">
        <v>1490</v>
      </c>
    </row>
    <row r="313" spans="2:65" s="11" customFormat="1" ht="13.5">
      <c r="B313" s="204"/>
      <c r="C313" s="205"/>
      <c r="D313" s="206" t="s">
        <v>165</v>
      </c>
      <c r="E313" s="207" t="s">
        <v>30</v>
      </c>
      <c r="F313" s="208" t="s">
        <v>1485</v>
      </c>
      <c r="G313" s="205"/>
      <c r="H313" s="207" t="s">
        <v>30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165</v>
      </c>
      <c r="AU313" s="214" t="s">
        <v>84</v>
      </c>
      <c r="AV313" s="11" t="s">
        <v>82</v>
      </c>
      <c r="AW313" s="11" t="s">
        <v>37</v>
      </c>
      <c r="AX313" s="11" t="s">
        <v>74</v>
      </c>
      <c r="AY313" s="214" t="s">
        <v>153</v>
      </c>
    </row>
    <row r="314" spans="2:65" s="11" customFormat="1" ht="13.5">
      <c r="B314" s="204"/>
      <c r="C314" s="205"/>
      <c r="D314" s="206" t="s">
        <v>165</v>
      </c>
      <c r="E314" s="207" t="s">
        <v>30</v>
      </c>
      <c r="F314" s="208" t="s">
        <v>1486</v>
      </c>
      <c r="G314" s="205"/>
      <c r="H314" s="207" t="s">
        <v>30</v>
      </c>
      <c r="I314" s="209"/>
      <c r="J314" s="205"/>
      <c r="K314" s="205"/>
      <c r="L314" s="210"/>
      <c r="M314" s="211"/>
      <c r="N314" s="212"/>
      <c r="O314" s="212"/>
      <c r="P314" s="212"/>
      <c r="Q314" s="212"/>
      <c r="R314" s="212"/>
      <c r="S314" s="212"/>
      <c r="T314" s="213"/>
      <c r="AT314" s="214" t="s">
        <v>165</v>
      </c>
      <c r="AU314" s="214" t="s">
        <v>84</v>
      </c>
      <c r="AV314" s="11" t="s">
        <v>82</v>
      </c>
      <c r="AW314" s="11" t="s">
        <v>37</v>
      </c>
      <c r="AX314" s="11" t="s">
        <v>74</v>
      </c>
      <c r="AY314" s="214" t="s">
        <v>153</v>
      </c>
    </row>
    <row r="315" spans="2:65" s="12" customFormat="1" ht="13.5">
      <c r="B315" s="215"/>
      <c r="C315" s="216"/>
      <c r="D315" s="206" t="s">
        <v>165</v>
      </c>
      <c r="E315" s="217" t="s">
        <v>30</v>
      </c>
      <c r="F315" s="218" t="s">
        <v>1491</v>
      </c>
      <c r="G315" s="216"/>
      <c r="H315" s="219">
        <v>4.04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AT315" s="225" t="s">
        <v>165</v>
      </c>
      <c r="AU315" s="225" t="s">
        <v>84</v>
      </c>
      <c r="AV315" s="12" t="s">
        <v>84</v>
      </c>
      <c r="AW315" s="12" t="s">
        <v>37</v>
      </c>
      <c r="AX315" s="12" t="s">
        <v>82</v>
      </c>
      <c r="AY315" s="225" t="s">
        <v>153</v>
      </c>
    </row>
    <row r="316" spans="2:65" s="1" customFormat="1" ht="25.5" customHeight="1">
      <c r="B316" s="41"/>
      <c r="C316" s="192" t="s">
        <v>553</v>
      </c>
      <c r="D316" s="192" t="s">
        <v>157</v>
      </c>
      <c r="E316" s="193" t="s">
        <v>1492</v>
      </c>
      <c r="F316" s="194" t="s">
        <v>1493</v>
      </c>
      <c r="G316" s="195" t="s">
        <v>328</v>
      </c>
      <c r="H316" s="196">
        <v>1</v>
      </c>
      <c r="I316" s="197"/>
      <c r="J316" s="198">
        <f>ROUND(I316*H316,2)</f>
        <v>0</v>
      </c>
      <c r="K316" s="194" t="s">
        <v>161</v>
      </c>
      <c r="L316" s="61"/>
      <c r="M316" s="199" t="s">
        <v>30</v>
      </c>
      <c r="N316" s="200" t="s">
        <v>45</v>
      </c>
      <c r="O316" s="42"/>
      <c r="P316" s="201">
        <f>O316*H316</f>
        <v>0</v>
      </c>
      <c r="Q316" s="201">
        <v>6.6E-3</v>
      </c>
      <c r="R316" s="201">
        <f>Q316*H316</f>
        <v>6.6E-3</v>
      </c>
      <c r="S316" s="201">
        <v>0</v>
      </c>
      <c r="T316" s="202">
        <f>S316*H316</f>
        <v>0</v>
      </c>
      <c r="AR316" s="24" t="s">
        <v>162</v>
      </c>
      <c r="AT316" s="24" t="s">
        <v>157</v>
      </c>
      <c r="AU316" s="24" t="s">
        <v>84</v>
      </c>
      <c r="AY316" s="24" t="s">
        <v>153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4" t="s">
        <v>82</v>
      </c>
      <c r="BK316" s="203">
        <f>ROUND(I316*H316,2)</f>
        <v>0</v>
      </c>
      <c r="BL316" s="24" t="s">
        <v>162</v>
      </c>
      <c r="BM316" s="24" t="s">
        <v>1494</v>
      </c>
    </row>
    <row r="317" spans="2:65" s="11" customFormat="1" ht="13.5">
      <c r="B317" s="204"/>
      <c r="C317" s="205"/>
      <c r="D317" s="206" t="s">
        <v>165</v>
      </c>
      <c r="E317" s="207" t="s">
        <v>30</v>
      </c>
      <c r="F317" s="208" t="s">
        <v>1495</v>
      </c>
      <c r="G317" s="205"/>
      <c r="H317" s="207" t="s">
        <v>30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165</v>
      </c>
      <c r="AU317" s="214" t="s">
        <v>84</v>
      </c>
      <c r="AV317" s="11" t="s">
        <v>82</v>
      </c>
      <c r="AW317" s="11" t="s">
        <v>37</v>
      </c>
      <c r="AX317" s="11" t="s">
        <v>74</v>
      </c>
      <c r="AY317" s="214" t="s">
        <v>153</v>
      </c>
    </row>
    <row r="318" spans="2:65" s="11" customFormat="1" ht="13.5">
      <c r="B318" s="204"/>
      <c r="C318" s="205"/>
      <c r="D318" s="206" t="s">
        <v>165</v>
      </c>
      <c r="E318" s="207" t="s">
        <v>30</v>
      </c>
      <c r="F318" s="208" t="s">
        <v>1481</v>
      </c>
      <c r="G318" s="205"/>
      <c r="H318" s="207" t="s">
        <v>30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165</v>
      </c>
      <c r="AU318" s="214" t="s">
        <v>84</v>
      </c>
      <c r="AV318" s="11" t="s">
        <v>82</v>
      </c>
      <c r="AW318" s="11" t="s">
        <v>37</v>
      </c>
      <c r="AX318" s="11" t="s">
        <v>74</v>
      </c>
      <c r="AY318" s="214" t="s">
        <v>153</v>
      </c>
    </row>
    <row r="319" spans="2:65" s="12" customFormat="1" ht="13.5">
      <c r="B319" s="215"/>
      <c r="C319" s="216"/>
      <c r="D319" s="206" t="s">
        <v>165</v>
      </c>
      <c r="E319" s="217" t="s">
        <v>30</v>
      </c>
      <c r="F319" s="218" t="s">
        <v>82</v>
      </c>
      <c r="G319" s="216"/>
      <c r="H319" s="219">
        <v>1</v>
      </c>
      <c r="I319" s="220"/>
      <c r="J319" s="216"/>
      <c r="K319" s="216"/>
      <c r="L319" s="221"/>
      <c r="M319" s="222"/>
      <c r="N319" s="223"/>
      <c r="O319" s="223"/>
      <c r="P319" s="223"/>
      <c r="Q319" s="223"/>
      <c r="R319" s="223"/>
      <c r="S319" s="223"/>
      <c r="T319" s="224"/>
      <c r="AT319" s="225" t="s">
        <v>165</v>
      </c>
      <c r="AU319" s="225" t="s">
        <v>84</v>
      </c>
      <c r="AV319" s="12" t="s">
        <v>84</v>
      </c>
      <c r="AW319" s="12" t="s">
        <v>37</v>
      </c>
      <c r="AX319" s="12" t="s">
        <v>82</v>
      </c>
      <c r="AY319" s="225" t="s">
        <v>153</v>
      </c>
    </row>
    <row r="320" spans="2:65" s="1" customFormat="1" ht="16.5" customHeight="1">
      <c r="B320" s="41"/>
      <c r="C320" s="248" t="s">
        <v>567</v>
      </c>
      <c r="D320" s="248" t="s">
        <v>332</v>
      </c>
      <c r="E320" s="249" t="s">
        <v>1496</v>
      </c>
      <c r="F320" s="250" t="s">
        <v>1497</v>
      </c>
      <c r="G320" s="251" t="s">
        <v>328</v>
      </c>
      <c r="H320" s="252">
        <v>1.01</v>
      </c>
      <c r="I320" s="253"/>
      <c r="J320" s="254">
        <f>ROUND(I320*H320,2)</f>
        <v>0</v>
      </c>
      <c r="K320" s="250" t="s">
        <v>161</v>
      </c>
      <c r="L320" s="255"/>
      <c r="M320" s="256" t="s">
        <v>30</v>
      </c>
      <c r="N320" s="257" t="s">
        <v>45</v>
      </c>
      <c r="O320" s="42"/>
      <c r="P320" s="201">
        <f>O320*H320</f>
        <v>0</v>
      </c>
      <c r="Q320" s="201">
        <v>3.9E-2</v>
      </c>
      <c r="R320" s="201">
        <f>Q320*H320</f>
        <v>3.9390000000000001E-2</v>
      </c>
      <c r="S320" s="201">
        <v>0</v>
      </c>
      <c r="T320" s="202">
        <f>S320*H320</f>
        <v>0</v>
      </c>
      <c r="AR320" s="24" t="s">
        <v>219</v>
      </c>
      <c r="AT320" s="24" t="s">
        <v>332</v>
      </c>
      <c r="AU320" s="24" t="s">
        <v>84</v>
      </c>
      <c r="AY320" s="24" t="s">
        <v>153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4" t="s">
        <v>82</v>
      </c>
      <c r="BK320" s="203">
        <f>ROUND(I320*H320,2)</f>
        <v>0</v>
      </c>
      <c r="BL320" s="24" t="s">
        <v>162</v>
      </c>
      <c r="BM320" s="24" t="s">
        <v>1498</v>
      </c>
    </row>
    <row r="321" spans="2:65" s="11" customFormat="1" ht="13.5">
      <c r="B321" s="204"/>
      <c r="C321" s="205"/>
      <c r="D321" s="206" t="s">
        <v>165</v>
      </c>
      <c r="E321" s="207" t="s">
        <v>30</v>
      </c>
      <c r="F321" s="208" t="s">
        <v>1485</v>
      </c>
      <c r="G321" s="205"/>
      <c r="H321" s="207" t="s">
        <v>30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165</v>
      </c>
      <c r="AU321" s="214" t="s">
        <v>84</v>
      </c>
      <c r="AV321" s="11" t="s">
        <v>82</v>
      </c>
      <c r="AW321" s="11" t="s">
        <v>37</v>
      </c>
      <c r="AX321" s="11" t="s">
        <v>74</v>
      </c>
      <c r="AY321" s="214" t="s">
        <v>153</v>
      </c>
    </row>
    <row r="322" spans="2:65" s="11" customFormat="1" ht="13.5">
      <c r="B322" s="204"/>
      <c r="C322" s="205"/>
      <c r="D322" s="206" t="s">
        <v>165</v>
      </c>
      <c r="E322" s="207" t="s">
        <v>30</v>
      </c>
      <c r="F322" s="208" t="s">
        <v>1499</v>
      </c>
      <c r="G322" s="205"/>
      <c r="H322" s="207" t="s">
        <v>30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165</v>
      </c>
      <c r="AU322" s="214" t="s">
        <v>84</v>
      </c>
      <c r="AV322" s="11" t="s">
        <v>82</v>
      </c>
      <c r="AW322" s="11" t="s">
        <v>37</v>
      </c>
      <c r="AX322" s="11" t="s">
        <v>74</v>
      </c>
      <c r="AY322" s="214" t="s">
        <v>153</v>
      </c>
    </row>
    <row r="323" spans="2:65" s="12" customFormat="1" ht="13.5">
      <c r="B323" s="215"/>
      <c r="C323" s="216"/>
      <c r="D323" s="206" t="s">
        <v>165</v>
      </c>
      <c r="E323" s="217" t="s">
        <v>30</v>
      </c>
      <c r="F323" s="218" t="s">
        <v>1487</v>
      </c>
      <c r="G323" s="216"/>
      <c r="H323" s="219">
        <v>1.01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165</v>
      </c>
      <c r="AU323" s="225" t="s">
        <v>84</v>
      </c>
      <c r="AV323" s="12" t="s">
        <v>84</v>
      </c>
      <c r="AW323" s="12" t="s">
        <v>37</v>
      </c>
      <c r="AX323" s="12" t="s">
        <v>82</v>
      </c>
      <c r="AY323" s="225" t="s">
        <v>153</v>
      </c>
    </row>
    <row r="324" spans="2:65" s="1" customFormat="1" ht="25.5" customHeight="1">
      <c r="B324" s="41"/>
      <c r="C324" s="192" t="s">
        <v>575</v>
      </c>
      <c r="D324" s="192" t="s">
        <v>157</v>
      </c>
      <c r="E324" s="193" t="s">
        <v>1500</v>
      </c>
      <c r="F324" s="194" t="s">
        <v>1501</v>
      </c>
      <c r="G324" s="195" t="s">
        <v>328</v>
      </c>
      <c r="H324" s="196">
        <v>1</v>
      </c>
      <c r="I324" s="197"/>
      <c r="J324" s="198">
        <f>ROUND(I324*H324,2)</f>
        <v>0</v>
      </c>
      <c r="K324" s="194" t="s">
        <v>161</v>
      </c>
      <c r="L324" s="61"/>
      <c r="M324" s="199" t="s">
        <v>30</v>
      </c>
      <c r="N324" s="200" t="s">
        <v>45</v>
      </c>
      <c r="O324" s="42"/>
      <c r="P324" s="201">
        <f>O324*H324</f>
        <v>0</v>
      </c>
      <c r="Q324" s="201">
        <v>8.0000000000000007E-5</v>
      </c>
      <c r="R324" s="201">
        <f>Q324*H324</f>
        <v>8.0000000000000007E-5</v>
      </c>
      <c r="S324" s="201">
        <v>0</v>
      </c>
      <c r="T324" s="202">
        <f>S324*H324</f>
        <v>0</v>
      </c>
      <c r="AR324" s="24" t="s">
        <v>622</v>
      </c>
      <c r="AT324" s="24" t="s">
        <v>157</v>
      </c>
      <c r="AU324" s="24" t="s">
        <v>84</v>
      </c>
      <c r="AY324" s="24" t="s">
        <v>153</v>
      </c>
      <c r="BE324" s="203">
        <f>IF(N324="základní",J324,0)</f>
        <v>0</v>
      </c>
      <c r="BF324" s="203">
        <f>IF(N324="snížená",J324,0)</f>
        <v>0</v>
      </c>
      <c r="BG324" s="203">
        <f>IF(N324="zákl. přenesená",J324,0)</f>
        <v>0</v>
      </c>
      <c r="BH324" s="203">
        <f>IF(N324="sníž. přenesená",J324,0)</f>
        <v>0</v>
      </c>
      <c r="BI324" s="203">
        <f>IF(N324="nulová",J324,0)</f>
        <v>0</v>
      </c>
      <c r="BJ324" s="24" t="s">
        <v>82</v>
      </c>
      <c r="BK324" s="203">
        <f>ROUND(I324*H324,2)</f>
        <v>0</v>
      </c>
      <c r="BL324" s="24" t="s">
        <v>622</v>
      </c>
      <c r="BM324" s="24" t="s">
        <v>1502</v>
      </c>
    </row>
    <row r="325" spans="2:65" s="11" customFormat="1" ht="13.5">
      <c r="B325" s="204"/>
      <c r="C325" s="205"/>
      <c r="D325" s="206" t="s">
        <v>165</v>
      </c>
      <c r="E325" s="207" t="s">
        <v>30</v>
      </c>
      <c r="F325" s="208" t="s">
        <v>1503</v>
      </c>
      <c r="G325" s="205"/>
      <c r="H325" s="207" t="s">
        <v>30</v>
      </c>
      <c r="I325" s="209"/>
      <c r="J325" s="205"/>
      <c r="K325" s="205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165</v>
      </c>
      <c r="AU325" s="214" t="s">
        <v>84</v>
      </c>
      <c r="AV325" s="11" t="s">
        <v>82</v>
      </c>
      <c r="AW325" s="11" t="s">
        <v>37</v>
      </c>
      <c r="AX325" s="11" t="s">
        <v>74</v>
      </c>
      <c r="AY325" s="214" t="s">
        <v>153</v>
      </c>
    </row>
    <row r="326" spans="2:65" s="11" customFormat="1" ht="13.5">
      <c r="B326" s="204"/>
      <c r="C326" s="205"/>
      <c r="D326" s="206" t="s">
        <v>165</v>
      </c>
      <c r="E326" s="207" t="s">
        <v>30</v>
      </c>
      <c r="F326" s="208" t="s">
        <v>1481</v>
      </c>
      <c r="G326" s="205"/>
      <c r="H326" s="207" t="s">
        <v>30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165</v>
      </c>
      <c r="AU326" s="214" t="s">
        <v>84</v>
      </c>
      <c r="AV326" s="11" t="s">
        <v>82</v>
      </c>
      <c r="AW326" s="11" t="s">
        <v>37</v>
      </c>
      <c r="AX326" s="11" t="s">
        <v>74</v>
      </c>
      <c r="AY326" s="214" t="s">
        <v>153</v>
      </c>
    </row>
    <row r="327" spans="2:65" s="12" customFormat="1" ht="13.5">
      <c r="B327" s="215"/>
      <c r="C327" s="216"/>
      <c r="D327" s="206" t="s">
        <v>165</v>
      </c>
      <c r="E327" s="217" t="s">
        <v>30</v>
      </c>
      <c r="F327" s="218" t="s">
        <v>82</v>
      </c>
      <c r="G327" s="216"/>
      <c r="H327" s="219">
        <v>1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165</v>
      </c>
      <c r="AU327" s="225" t="s">
        <v>84</v>
      </c>
      <c r="AV327" s="12" t="s">
        <v>84</v>
      </c>
      <c r="AW327" s="12" t="s">
        <v>37</v>
      </c>
      <c r="AX327" s="12" t="s">
        <v>82</v>
      </c>
      <c r="AY327" s="225" t="s">
        <v>153</v>
      </c>
    </row>
    <row r="328" spans="2:65" s="1" customFormat="1" ht="25.5" customHeight="1">
      <c r="B328" s="41"/>
      <c r="C328" s="192" t="s">
        <v>584</v>
      </c>
      <c r="D328" s="192" t="s">
        <v>157</v>
      </c>
      <c r="E328" s="193" t="s">
        <v>1504</v>
      </c>
      <c r="F328" s="194" t="s">
        <v>1505</v>
      </c>
      <c r="G328" s="195" t="s">
        <v>328</v>
      </c>
      <c r="H328" s="196">
        <v>1</v>
      </c>
      <c r="I328" s="197"/>
      <c r="J328" s="198">
        <f>ROUND(I328*H328,2)</f>
        <v>0</v>
      </c>
      <c r="K328" s="194" t="s">
        <v>161</v>
      </c>
      <c r="L328" s="61"/>
      <c r="M328" s="199" t="s">
        <v>30</v>
      </c>
      <c r="N328" s="200" t="s">
        <v>45</v>
      </c>
      <c r="O328" s="42"/>
      <c r="P328" s="201">
        <f>O328*H328</f>
        <v>0</v>
      </c>
      <c r="Q328" s="201">
        <v>1E-4</v>
      </c>
      <c r="R328" s="201">
        <f>Q328*H328</f>
        <v>1E-4</v>
      </c>
      <c r="S328" s="201">
        <v>0</v>
      </c>
      <c r="T328" s="202">
        <f>S328*H328</f>
        <v>0</v>
      </c>
      <c r="AR328" s="24" t="s">
        <v>622</v>
      </c>
      <c r="AT328" s="24" t="s">
        <v>157</v>
      </c>
      <c r="AU328" s="24" t="s">
        <v>84</v>
      </c>
      <c r="AY328" s="24" t="s">
        <v>153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4" t="s">
        <v>82</v>
      </c>
      <c r="BK328" s="203">
        <f>ROUND(I328*H328,2)</f>
        <v>0</v>
      </c>
      <c r="BL328" s="24" t="s">
        <v>622</v>
      </c>
      <c r="BM328" s="24" t="s">
        <v>1506</v>
      </c>
    </row>
    <row r="329" spans="2:65" s="11" customFormat="1" ht="13.5">
      <c r="B329" s="204"/>
      <c r="C329" s="205"/>
      <c r="D329" s="206" t="s">
        <v>165</v>
      </c>
      <c r="E329" s="207" t="s">
        <v>30</v>
      </c>
      <c r="F329" s="208" t="s">
        <v>1507</v>
      </c>
      <c r="G329" s="205"/>
      <c r="H329" s="207" t="s">
        <v>30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165</v>
      </c>
      <c r="AU329" s="214" t="s">
        <v>84</v>
      </c>
      <c r="AV329" s="11" t="s">
        <v>82</v>
      </c>
      <c r="AW329" s="11" t="s">
        <v>37</v>
      </c>
      <c r="AX329" s="11" t="s">
        <v>74</v>
      </c>
      <c r="AY329" s="214" t="s">
        <v>153</v>
      </c>
    </row>
    <row r="330" spans="2:65" s="11" customFormat="1" ht="13.5">
      <c r="B330" s="204"/>
      <c r="C330" s="205"/>
      <c r="D330" s="206" t="s">
        <v>165</v>
      </c>
      <c r="E330" s="207" t="s">
        <v>30</v>
      </c>
      <c r="F330" s="208" t="s">
        <v>1481</v>
      </c>
      <c r="G330" s="205"/>
      <c r="H330" s="207" t="s">
        <v>30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165</v>
      </c>
      <c r="AU330" s="214" t="s">
        <v>84</v>
      </c>
      <c r="AV330" s="11" t="s">
        <v>82</v>
      </c>
      <c r="AW330" s="11" t="s">
        <v>37</v>
      </c>
      <c r="AX330" s="11" t="s">
        <v>74</v>
      </c>
      <c r="AY330" s="214" t="s">
        <v>153</v>
      </c>
    </row>
    <row r="331" spans="2:65" s="12" customFormat="1" ht="13.5">
      <c r="B331" s="215"/>
      <c r="C331" s="216"/>
      <c r="D331" s="206" t="s">
        <v>165</v>
      </c>
      <c r="E331" s="217" t="s">
        <v>30</v>
      </c>
      <c r="F331" s="218" t="s">
        <v>82</v>
      </c>
      <c r="G331" s="216"/>
      <c r="H331" s="219">
        <v>1</v>
      </c>
      <c r="I331" s="220"/>
      <c r="J331" s="216"/>
      <c r="K331" s="216"/>
      <c r="L331" s="221"/>
      <c r="M331" s="222"/>
      <c r="N331" s="223"/>
      <c r="O331" s="223"/>
      <c r="P331" s="223"/>
      <c r="Q331" s="223"/>
      <c r="R331" s="223"/>
      <c r="S331" s="223"/>
      <c r="T331" s="224"/>
      <c r="AT331" s="225" t="s">
        <v>165</v>
      </c>
      <c r="AU331" s="225" t="s">
        <v>84</v>
      </c>
      <c r="AV331" s="12" t="s">
        <v>84</v>
      </c>
      <c r="AW331" s="12" t="s">
        <v>37</v>
      </c>
      <c r="AX331" s="12" t="s">
        <v>82</v>
      </c>
      <c r="AY331" s="225" t="s">
        <v>153</v>
      </c>
    </row>
    <row r="332" spans="2:65" s="1" customFormat="1" ht="16.5" customHeight="1">
      <c r="B332" s="41"/>
      <c r="C332" s="248" t="s">
        <v>589</v>
      </c>
      <c r="D332" s="248" t="s">
        <v>332</v>
      </c>
      <c r="E332" s="249" t="s">
        <v>1508</v>
      </c>
      <c r="F332" s="250" t="s">
        <v>1509</v>
      </c>
      <c r="G332" s="251" t="s">
        <v>328</v>
      </c>
      <c r="H332" s="252">
        <v>1.0149999999999999</v>
      </c>
      <c r="I332" s="253"/>
      <c r="J332" s="254">
        <f>ROUND(I332*H332,2)</f>
        <v>0</v>
      </c>
      <c r="K332" s="250" t="s">
        <v>161</v>
      </c>
      <c r="L332" s="255"/>
      <c r="M332" s="256" t="s">
        <v>30</v>
      </c>
      <c r="N332" s="257" t="s">
        <v>45</v>
      </c>
      <c r="O332" s="42"/>
      <c r="P332" s="201">
        <f>O332*H332</f>
        <v>0</v>
      </c>
      <c r="Q332" s="201">
        <v>1.2999999999999999E-3</v>
      </c>
      <c r="R332" s="201">
        <f>Q332*H332</f>
        <v>1.3194999999999997E-3</v>
      </c>
      <c r="S332" s="201">
        <v>0</v>
      </c>
      <c r="T332" s="202">
        <f>S332*H332</f>
        <v>0</v>
      </c>
      <c r="AR332" s="24" t="s">
        <v>219</v>
      </c>
      <c r="AT332" s="24" t="s">
        <v>332</v>
      </c>
      <c r="AU332" s="24" t="s">
        <v>84</v>
      </c>
      <c r="AY332" s="24" t="s">
        <v>153</v>
      </c>
      <c r="BE332" s="203">
        <f>IF(N332="základní",J332,0)</f>
        <v>0</v>
      </c>
      <c r="BF332" s="203">
        <f>IF(N332="snížená",J332,0)</f>
        <v>0</v>
      </c>
      <c r="BG332" s="203">
        <f>IF(N332="zákl. přenesená",J332,0)</f>
        <v>0</v>
      </c>
      <c r="BH332" s="203">
        <f>IF(N332="sníž. přenesená",J332,0)</f>
        <v>0</v>
      </c>
      <c r="BI332" s="203">
        <f>IF(N332="nulová",J332,0)</f>
        <v>0</v>
      </c>
      <c r="BJ332" s="24" t="s">
        <v>82</v>
      </c>
      <c r="BK332" s="203">
        <f>ROUND(I332*H332,2)</f>
        <v>0</v>
      </c>
      <c r="BL332" s="24" t="s">
        <v>162</v>
      </c>
      <c r="BM332" s="24" t="s">
        <v>1510</v>
      </c>
    </row>
    <row r="333" spans="2:65" s="11" customFormat="1" ht="13.5">
      <c r="B333" s="204"/>
      <c r="C333" s="205"/>
      <c r="D333" s="206" t="s">
        <v>165</v>
      </c>
      <c r="E333" s="207" t="s">
        <v>30</v>
      </c>
      <c r="F333" s="208" t="s">
        <v>1511</v>
      </c>
      <c r="G333" s="205"/>
      <c r="H333" s="207" t="s">
        <v>30</v>
      </c>
      <c r="I333" s="209"/>
      <c r="J333" s="205"/>
      <c r="K333" s="205"/>
      <c r="L333" s="210"/>
      <c r="M333" s="211"/>
      <c r="N333" s="212"/>
      <c r="O333" s="212"/>
      <c r="P333" s="212"/>
      <c r="Q333" s="212"/>
      <c r="R333" s="212"/>
      <c r="S333" s="212"/>
      <c r="T333" s="213"/>
      <c r="AT333" s="214" t="s">
        <v>165</v>
      </c>
      <c r="AU333" s="214" t="s">
        <v>84</v>
      </c>
      <c r="AV333" s="11" t="s">
        <v>82</v>
      </c>
      <c r="AW333" s="11" t="s">
        <v>37</v>
      </c>
      <c r="AX333" s="11" t="s">
        <v>74</v>
      </c>
      <c r="AY333" s="214" t="s">
        <v>153</v>
      </c>
    </row>
    <row r="334" spans="2:65" s="11" customFormat="1" ht="13.5">
      <c r="B334" s="204"/>
      <c r="C334" s="205"/>
      <c r="D334" s="206" t="s">
        <v>165</v>
      </c>
      <c r="E334" s="207" t="s">
        <v>30</v>
      </c>
      <c r="F334" s="208" t="s">
        <v>1512</v>
      </c>
      <c r="G334" s="205"/>
      <c r="H334" s="207" t="s">
        <v>30</v>
      </c>
      <c r="I334" s="209"/>
      <c r="J334" s="205"/>
      <c r="K334" s="205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165</v>
      </c>
      <c r="AU334" s="214" t="s">
        <v>84</v>
      </c>
      <c r="AV334" s="11" t="s">
        <v>82</v>
      </c>
      <c r="AW334" s="11" t="s">
        <v>37</v>
      </c>
      <c r="AX334" s="11" t="s">
        <v>74</v>
      </c>
      <c r="AY334" s="214" t="s">
        <v>153</v>
      </c>
    </row>
    <row r="335" spans="2:65" s="12" customFormat="1" ht="13.5">
      <c r="B335" s="215"/>
      <c r="C335" s="216"/>
      <c r="D335" s="206" t="s">
        <v>165</v>
      </c>
      <c r="E335" s="217" t="s">
        <v>30</v>
      </c>
      <c r="F335" s="218" t="s">
        <v>1513</v>
      </c>
      <c r="G335" s="216"/>
      <c r="H335" s="219">
        <v>1.0149999999999999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165</v>
      </c>
      <c r="AU335" s="225" t="s">
        <v>84</v>
      </c>
      <c r="AV335" s="12" t="s">
        <v>84</v>
      </c>
      <c r="AW335" s="12" t="s">
        <v>37</v>
      </c>
      <c r="AX335" s="12" t="s">
        <v>82</v>
      </c>
      <c r="AY335" s="225" t="s">
        <v>153</v>
      </c>
    </row>
    <row r="336" spans="2:65" s="1" customFormat="1" ht="16.5" customHeight="1">
      <c r="B336" s="41"/>
      <c r="C336" s="248" t="s">
        <v>594</v>
      </c>
      <c r="D336" s="248" t="s">
        <v>332</v>
      </c>
      <c r="E336" s="249" t="s">
        <v>1514</v>
      </c>
      <c r="F336" s="250" t="s">
        <v>1515</v>
      </c>
      <c r="G336" s="251" t="s">
        <v>328</v>
      </c>
      <c r="H336" s="252">
        <v>1.0149999999999999</v>
      </c>
      <c r="I336" s="253"/>
      <c r="J336" s="254">
        <f>ROUND(I336*H336,2)</f>
        <v>0</v>
      </c>
      <c r="K336" s="250" t="s">
        <v>30</v>
      </c>
      <c r="L336" s="255"/>
      <c r="M336" s="256" t="s">
        <v>30</v>
      </c>
      <c r="N336" s="257" t="s">
        <v>45</v>
      </c>
      <c r="O336" s="42"/>
      <c r="P336" s="201">
        <f>O336*H336</f>
        <v>0</v>
      </c>
      <c r="Q336" s="201">
        <v>8.9999999999999998E-4</v>
      </c>
      <c r="R336" s="201">
        <f>Q336*H336</f>
        <v>9.1349999999999992E-4</v>
      </c>
      <c r="S336" s="201">
        <v>0</v>
      </c>
      <c r="T336" s="202">
        <f>S336*H336</f>
        <v>0</v>
      </c>
      <c r="AR336" s="24" t="s">
        <v>219</v>
      </c>
      <c r="AT336" s="24" t="s">
        <v>332</v>
      </c>
      <c r="AU336" s="24" t="s">
        <v>84</v>
      </c>
      <c r="AY336" s="24" t="s">
        <v>153</v>
      </c>
      <c r="BE336" s="203">
        <f>IF(N336="základní",J336,0)</f>
        <v>0</v>
      </c>
      <c r="BF336" s="203">
        <f>IF(N336="snížená",J336,0)</f>
        <v>0</v>
      </c>
      <c r="BG336" s="203">
        <f>IF(N336="zákl. přenesená",J336,0)</f>
        <v>0</v>
      </c>
      <c r="BH336" s="203">
        <f>IF(N336="sníž. přenesená",J336,0)</f>
        <v>0</v>
      </c>
      <c r="BI336" s="203">
        <f>IF(N336="nulová",J336,0)</f>
        <v>0</v>
      </c>
      <c r="BJ336" s="24" t="s">
        <v>82</v>
      </c>
      <c r="BK336" s="203">
        <f>ROUND(I336*H336,2)</f>
        <v>0</v>
      </c>
      <c r="BL336" s="24" t="s">
        <v>162</v>
      </c>
      <c r="BM336" s="24" t="s">
        <v>1516</v>
      </c>
    </row>
    <row r="337" spans="2:65" s="11" customFormat="1" ht="13.5">
      <c r="B337" s="204"/>
      <c r="C337" s="205"/>
      <c r="D337" s="206" t="s">
        <v>165</v>
      </c>
      <c r="E337" s="207" t="s">
        <v>30</v>
      </c>
      <c r="F337" s="208" t="s">
        <v>1511</v>
      </c>
      <c r="G337" s="205"/>
      <c r="H337" s="207" t="s">
        <v>30</v>
      </c>
      <c r="I337" s="209"/>
      <c r="J337" s="205"/>
      <c r="K337" s="205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165</v>
      </c>
      <c r="AU337" s="214" t="s">
        <v>84</v>
      </c>
      <c r="AV337" s="11" t="s">
        <v>82</v>
      </c>
      <c r="AW337" s="11" t="s">
        <v>37</v>
      </c>
      <c r="AX337" s="11" t="s">
        <v>74</v>
      </c>
      <c r="AY337" s="214" t="s">
        <v>153</v>
      </c>
    </row>
    <row r="338" spans="2:65" s="11" customFormat="1" ht="13.5">
      <c r="B338" s="204"/>
      <c r="C338" s="205"/>
      <c r="D338" s="206" t="s">
        <v>165</v>
      </c>
      <c r="E338" s="207" t="s">
        <v>30</v>
      </c>
      <c r="F338" s="208" t="s">
        <v>1517</v>
      </c>
      <c r="G338" s="205"/>
      <c r="H338" s="207" t="s">
        <v>30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165</v>
      </c>
      <c r="AU338" s="214" t="s">
        <v>84</v>
      </c>
      <c r="AV338" s="11" t="s">
        <v>82</v>
      </c>
      <c r="AW338" s="11" t="s">
        <v>37</v>
      </c>
      <c r="AX338" s="11" t="s">
        <v>74</v>
      </c>
      <c r="AY338" s="214" t="s">
        <v>153</v>
      </c>
    </row>
    <row r="339" spans="2:65" s="12" customFormat="1" ht="13.5">
      <c r="B339" s="215"/>
      <c r="C339" s="216"/>
      <c r="D339" s="206" t="s">
        <v>165</v>
      </c>
      <c r="E339" s="217" t="s">
        <v>30</v>
      </c>
      <c r="F339" s="218" t="s">
        <v>1513</v>
      </c>
      <c r="G339" s="216"/>
      <c r="H339" s="219">
        <v>1.0149999999999999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165</v>
      </c>
      <c r="AU339" s="225" t="s">
        <v>84</v>
      </c>
      <c r="AV339" s="12" t="s">
        <v>84</v>
      </c>
      <c r="AW339" s="12" t="s">
        <v>37</v>
      </c>
      <c r="AX339" s="12" t="s">
        <v>82</v>
      </c>
      <c r="AY339" s="225" t="s">
        <v>153</v>
      </c>
    </row>
    <row r="340" spans="2:65" s="1" customFormat="1" ht="25.5" customHeight="1">
      <c r="B340" s="41"/>
      <c r="C340" s="192" t="s">
        <v>600</v>
      </c>
      <c r="D340" s="192" t="s">
        <v>157</v>
      </c>
      <c r="E340" s="193" t="s">
        <v>1518</v>
      </c>
      <c r="F340" s="194" t="s">
        <v>1519</v>
      </c>
      <c r="G340" s="195" t="s">
        <v>328</v>
      </c>
      <c r="H340" s="196">
        <v>1</v>
      </c>
      <c r="I340" s="197"/>
      <c r="J340" s="198">
        <f>ROUND(I340*H340,2)</f>
        <v>0</v>
      </c>
      <c r="K340" s="194" t="s">
        <v>161</v>
      </c>
      <c r="L340" s="61"/>
      <c r="M340" s="199" t="s">
        <v>30</v>
      </c>
      <c r="N340" s="200" t="s">
        <v>45</v>
      </c>
      <c r="O340" s="42"/>
      <c r="P340" s="201">
        <f>O340*H340</f>
        <v>0</v>
      </c>
      <c r="Q340" s="201">
        <v>0.21734000000000001</v>
      </c>
      <c r="R340" s="201">
        <f>Q340*H340</f>
        <v>0.21734000000000001</v>
      </c>
      <c r="S340" s="201">
        <v>0</v>
      </c>
      <c r="T340" s="202">
        <f>S340*H340</f>
        <v>0</v>
      </c>
      <c r="AR340" s="24" t="s">
        <v>162</v>
      </c>
      <c r="AT340" s="24" t="s">
        <v>157</v>
      </c>
      <c r="AU340" s="24" t="s">
        <v>84</v>
      </c>
      <c r="AY340" s="24" t="s">
        <v>153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82</v>
      </c>
      <c r="BK340" s="203">
        <f>ROUND(I340*H340,2)</f>
        <v>0</v>
      </c>
      <c r="BL340" s="24" t="s">
        <v>162</v>
      </c>
      <c r="BM340" s="24" t="s">
        <v>1520</v>
      </c>
    </row>
    <row r="341" spans="2:65" s="11" customFormat="1" ht="13.5">
      <c r="B341" s="204"/>
      <c r="C341" s="205"/>
      <c r="D341" s="206" t="s">
        <v>165</v>
      </c>
      <c r="E341" s="207" t="s">
        <v>30</v>
      </c>
      <c r="F341" s="208" t="s">
        <v>1521</v>
      </c>
      <c r="G341" s="205"/>
      <c r="H341" s="207" t="s">
        <v>30</v>
      </c>
      <c r="I341" s="209"/>
      <c r="J341" s="205"/>
      <c r="K341" s="205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165</v>
      </c>
      <c r="AU341" s="214" t="s">
        <v>84</v>
      </c>
      <c r="AV341" s="11" t="s">
        <v>82</v>
      </c>
      <c r="AW341" s="11" t="s">
        <v>37</v>
      </c>
      <c r="AX341" s="11" t="s">
        <v>74</v>
      </c>
      <c r="AY341" s="214" t="s">
        <v>153</v>
      </c>
    </row>
    <row r="342" spans="2:65" s="12" customFormat="1" ht="13.5">
      <c r="B342" s="215"/>
      <c r="C342" s="216"/>
      <c r="D342" s="206" t="s">
        <v>165</v>
      </c>
      <c r="E342" s="217" t="s">
        <v>30</v>
      </c>
      <c r="F342" s="218" t="s">
        <v>82</v>
      </c>
      <c r="G342" s="216"/>
      <c r="H342" s="219">
        <v>1</v>
      </c>
      <c r="I342" s="220"/>
      <c r="J342" s="216"/>
      <c r="K342" s="216"/>
      <c r="L342" s="221"/>
      <c r="M342" s="222"/>
      <c r="N342" s="223"/>
      <c r="O342" s="223"/>
      <c r="P342" s="223"/>
      <c r="Q342" s="223"/>
      <c r="R342" s="223"/>
      <c r="S342" s="223"/>
      <c r="T342" s="224"/>
      <c r="AT342" s="225" t="s">
        <v>165</v>
      </c>
      <c r="AU342" s="225" t="s">
        <v>84</v>
      </c>
      <c r="AV342" s="12" t="s">
        <v>84</v>
      </c>
      <c r="AW342" s="12" t="s">
        <v>37</v>
      </c>
      <c r="AX342" s="12" t="s">
        <v>82</v>
      </c>
      <c r="AY342" s="225" t="s">
        <v>153</v>
      </c>
    </row>
    <row r="343" spans="2:65" s="1" customFormat="1" ht="16.5" customHeight="1">
      <c r="B343" s="41"/>
      <c r="C343" s="248" t="s">
        <v>604</v>
      </c>
      <c r="D343" s="248" t="s">
        <v>332</v>
      </c>
      <c r="E343" s="249" t="s">
        <v>1522</v>
      </c>
      <c r="F343" s="250" t="s">
        <v>1523</v>
      </c>
      <c r="G343" s="251" t="s">
        <v>328</v>
      </c>
      <c r="H343" s="252">
        <v>1</v>
      </c>
      <c r="I343" s="253"/>
      <c r="J343" s="254">
        <f>ROUND(I343*H343,2)</f>
        <v>0</v>
      </c>
      <c r="K343" s="250" t="s">
        <v>161</v>
      </c>
      <c r="L343" s="255"/>
      <c r="M343" s="256" t="s">
        <v>30</v>
      </c>
      <c r="N343" s="257" t="s">
        <v>45</v>
      </c>
      <c r="O343" s="42"/>
      <c r="P343" s="201">
        <f>O343*H343</f>
        <v>0</v>
      </c>
      <c r="Q343" s="201">
        <v>0.19600000000000001</v>
      </c>
      <c r="R343" s="201">
        <f>Q343*H343</f>
        <v>0.19600000000000001</v>
      </c>
      <c r="S343" s="201">
        <v>0</v>
      </c>
      <c r="T343" s="202">
        <f>S343*H343</f>
        <v>0</v>
      </c>
      <c r="AR343" s="24" t="s">
        <v>219</v>
      </c>
      <c r="AT343" s="24" t="s">
        <v>332</v>
      </c>
      <c r="AU343" s="24" t="s">
        <v>84</v>
      </c>
      <c r="AY343" s="24" t="s">
        <v>153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82</v>
      </c>
      <c r="BK343" s="203">
        <f>ROUND(I343*H343,2)</f>
        <v>0</v>
      </c>
      <c r="BL343" s="24" t="s">
        <v>162</v>
      </c>
      <c r="BM343" s="24" t="s">
        <v>1524</v>
      </c>
    </row>
    <row r="344" spans="2:65" s="11" customFormat="1" ht="13.5">
      <c r="B344" s="204"/>
      <c r="C344" s="205"/>
      <c r="D344" s="206" t="s">
        <v>165</v>
      </c>
      <c r="E344" s="207" t="s">
        <v>30</v>
      </c>
      <c r="F344" s="208" t="s">
        <v>1525</v>
      </c>
      <c r="G344" s="205"/>
      <c r="H344" s="207" t="s">
        <v>30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165</v>
      </c>
      <c r="AU344" s="214" t="s">
        <v>84</v>
      </c>
      <c r="AV344" s="11" t="s">
        <v>82</v>
      </c>
      <c r="AW344" s="11" t="s">
        <v>37</v>
      </c>
      <c r="AX344" s="11" t="s">
        <v>74</v>
      </c>
      <c r="AY344" s="214" t="s">
        <v>153</v>
      </c>
    </row>
    <row r="345" spans="2:65" s="12" customFormat="1" ht="13.5">
      <c r="B345" s="215"/>
      <c r="C345" s="216"/>
      <c r="D345" s="206" t="s">
        <v>165</v>
      </c>
      <c r="E345" s="217" t="s">
        <v>30</v>
      </c>
      <c r="F345" s="218" t="s">
        <v>82</v>
      </c>
      <c r="G345" s="216"/>
      <c r="H345" s="219">
        <v>1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165</v>
      </c>
      <c r="AU345" s="225" t="s">
        <v>84</v>
      </c>
      <c r="AV345" s="12" t="s">
        <v>84</v>
      </c>
      <c r="AW345" s="12" t="s">
        <v>37</v>
      </c>
      <c r="AX345" s="12" t="s">
        <v>82</v>
      </c>
      <c r="AY345" s="225" t="s">
        <v>153</v>
      </c>
    </row>
    <row r="346" spans="2:65" s="10" customFormat="1" ht="29.85" customHeight="1">
      <c r="B346" s="176"/>
      <c r="C346" s="177"/>
      <c r="D346" s="178" t="s">
        <v>73</v>
      </c>
      <c r="E346" s="190" t="s">
        <v>551</v>
      </c>
      <c r="F346" s="190" t="s">
        <v>552</v>
      </c>
      <c r="G346" s="177"/>
      <c r="H346" s="177"/>
      <c r="I346" s="180"/>
      <c r="J346" s="191">
        <f>BK346</f>
        <v>0</v>
      </c>
      <c r="K346" s="177"/>
      <c r="L346" s="182"/>
      <c r="M346" s="183"/>
      <c r="N346" s="184"/>
      <c r="O346" s="184"/>
      <c r="P346" s="185">
        <f>SUM(P347:P369)</f>
        <v>0</v>
      </c>
      <c r="Q346" s="184"/>
      <c r="R346" s="185">
        <f>SUM(R347:R369)</f>
        <v>1E-3</v>
      </c>
      <c r="S346" s="184"/>
      <c r="T346" s="186">
        <f>SUM(T347:T369)</f>
        <v>35.0685</v>
      </c>
      <c r="AR346" s="187" t="s">
        <v>82</v>
      </c>
      <c r="AT346" s="188" t="s">
        <v>73</v>
      </c>
      <c r="AU346" s="188" t="s">
        <v>82</v>
      </c>
      <c r="AY346" s="187" t="s">
        <v>153</v>
      </c>
      <c r="BK346" s="189">
        <f>SUM(BK347:BK369)</f>
        <v>0</v>
      </c>
    </row>
    <row r="347" spans="2:65" s="1" customFormat="1" ht="16.5" customHeight="1">
      <c r="B347" s="41"/>
      <c r="C347" s="192" t="s">
        <v>402</v>
      </c>
      <c r="D347" s="192" t="s">
        <v>157</v>
      </c>
      <c r="E347" s="193" t="s">
        <v>1526</v>
      </c>
      <c r="F347" s="194" t="s">
        <v>1527</v>
      </c>
      <c r="G347" s="195" t="s">
        <v>307</v>
      </c>
      <c r="H347" s="196">
        <v>71</v>
      </c>
      <c r="I347" s="197"/>
      <c r="J347" s="198">
        <f>ROUND(I347*H347,2)</f>
        <v>0</v>
      </c>
      <c r="K347" s="194" t="s">
        <v>161</v>
      </c>
      <c r="L347" s="61"/>
      <c r="M347" s="199" t="s">
        <v>30</v>
      </c>
      <c r="N347" s="200" t="s">
        <v>45</v>
      </c>
      <c r="O347" s="42"/>
      <c r="P347" s="201">
        <f>O347*H347</f>
        <v>0</v>
      </c>
      <c r="Q347" s="201">
        <v>0</v>
      </c>
      <c r="R347" s="201">
        <f>Q347*H347</f>
        <v>0</v>
      </c>
      <c r="S347" s="201">
        <v>6.3E-2</v>
      </c>
      <c r="T347" s="202">
        <f>S347*H347</f>
        <v>4.4729999999999999</v>
      </c>
      <c r="AR347" s="24" t="s">
        <v>162</v>
      </c>
      <c r="AT347" s="24" t="s">
        <v>157</v>
      </c>
      <c r="AU347" s="24" t="s">
        <v>84</v>
      </c>
      <c r="AY347" s="24" t="s">
        <v>153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82</v>
      </c>
      <c r="BK347" s="203">
        <f>ROUND(I347*H347,2)</f>
        <v>0</v>
      </c>
      <c r="BL347" s="24" t="s">
        <v>162</v>
      </c>
      <c r="BM347" s="24" t="s">
        <v>1528</v>
      </c>
    </row>
    <row r="348" spans="2:65" s="11" customFormat="1" ht="13.5">
      <c r="B348" s="204"/>
      <c r="C348" s="205"/>
      <c r="D348" s="206" t="s">
        <v>165</v>
      </c>
      <c r="E348" s="207" t="s">
        <v>30</v>
      </c>
      <c r="F348" s="208" t="s">
        <v>1529</v>
      </c>
      <c r="G348" s="205"/>
      <c r="H348" s="207" t="s">
        <v>30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165</v>
      </c>
      <c r="AU348" s="214" t="s">
        <v>84</v>
      </c>
      <c r="AV348" s="11" t="s">
        <v>82</v>
      </c>
      <c r="AW348" s="11" t="s">
        <v>37</v>
      </c>
      <c r="AX348" s="11" t="s">
        <v>74</v>
      </c>
      <c r="AY348" s="214" t="s">
        <v>153</v>
      </c>
    </row>
    <row r="349" spans="2:65" s="12" customFormat="1" ht="13.5">
      <c r="B349" s="215"/>
      <c r="C349" s="216"/>
      <c r="D349" s="206" t="s">
        <v>165</v>
      </c>
      <c r="E349" s="217" t="s">
        <v>30</v>
      </c>
      <c r="F349" s="218" t="s">
        <v>1530</v>
      </c>
      <c r="G349" s="216"/>
      <c r="H349" s="219">
        <v>71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165</v>
      </c>
      <c r="AU349" s="225" t="s">
        <v>84</v>
      </c>
      <c r="AV349" s="12" t="s">
        <v>84</v>
      </c>
      <c r="AW349" s="12" t="s">
        <v>37</v>
      </c>
      <c r="AX349" s="12" t="s">
        <v>82</v>
      </c>
      <c r="AY349" s="225" t="s">
        <v>153</v>
      </c>
    </row>
    <row r="350" spans="2:65" s="1" customFormat="1" ht="25.5" customHeight="1">
      <c r="B350" s="41"/>
      <c r="C350" s="192" t="s">
        <v>615</v>
      </c>
      <c r="D350" s="192" t="s">
        <v>157</v>
      </c>
      <c r="E350" s="193" t="s">
        <v>576</v>
      </c>
      <c r="F350" s="194" t="s">
        <v>577</v>
      </c>
      <c r="G350" s="195" t="s">
        <v>307</v>
      </c>
      <c r="H350" s="196">
        <v>100</v>
      </c>
      <c r="I350" s="197"/>
      <c r="J350" s="198">
        <f>ROUND(I350*H350,2)</f>
        <v>0</v>
      </c>
      <c r="K350" s="194" t="s">
        <v>161</v>
      </c>
      <c r="L350" s="61"/>
      <c r="M350" s="199" t="s">
        <v>30</v>
      </c>
      <c r="N350" s="200" t="s">
        <v>45</v>
      </c>
      <c r="O350" s="42"/>
      <c r="P350" s="201">
        <f>O350*H350</f>
        <v>0</v>
      </c>
      <c r="Q350" s="201">
        <v>1.0000000000000001E-5</v>
      </c>
      <c r="R350" s="201">
        <f>Q350*H350</f>
        <v>1E-3</v>
      </c>
      <c r="S350" s="201">
        <v>0</v>
      </c>
      <c r="T350" s="202">
        <f>S350*H350</f>
        <v>0</v>
      </c>
      <c r="AR350" s="24" t="s">
        <v>162</v>
      </c>
      <c r="AT350" s="24" t="s">
        <v>157</v>
      </c>
      <c r="AU350" s="24" t="s">
        <v>84</v>
      </c>
      <c r="AY350" s="24" t="s">
        <v>153</v>
      </c>
      <c r="BE350" s="203">
        <f>IF(N350="základní",J350,0)</f>
        <v>0</v>
      </c>
      <c r="BF350" s="203">
        <f>IF(N350="snížená",J350,0)</f>
        <v>0</v>
      </c>
      <c r="BG350" s="203">
        <f>IF(N350="zákl. přenesená",J350,0)</f>
        <v>0</v>
      </c>
      <c r="BH350" s="203">
        <f>IF(N350="sníž. přenesená",J350,0)</f>
        <v>0</v>
      </c>
      <c r="BI350" s="203">
        <f>IF(N350="nulová",J350,0)</f>
        <v>0</v>
      </c>
      <c r="BJ350" s="24" t="s">
        <v>82</v>
      </c>
      <c r="BK350" s="203">
        <f>ROUND(I350*H350,2)</f>
        <v>0</v>
      </c>
      <c r="BL350" s="24" t="s">
        <v>162</v>
      </c>
      <c r="BM350" s="24" t="s">
        <v>1531</v>
      </c>
    </row>
    <row r="351" spans="2:65" s="11" customFormat="1" ht="13.5">
      <c r="B351" s="204"/>
      <c r="C351" s="205"/>
      <c r="D351" s="206" t="s">
        <v>165</v>
      </c>
      <c r="E351" s="207" t="s">
        <v>30</v>
      </c>
      <c r="F351" s="208" t="s">
        <v>1532</v>
      </c>
      <c r="G351" s="205"/>
      <c r="H351" s="207" t="s">
        <v>30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165</v>
      </c>
      <c r="AU351" s="214" t="s">
        <v>84</v>
      </c>
      <c r="AV351" s="11" t="s">
        <v>82</v>
      </c>
      <c r="AW351" s="11" t="s">
        <v>37</v>
      </c>
      <c r="AX351" s="11" t="s">
        <v>74</v>
      </c>
      <c r="AY351" s="214" t="s">
        <v>153</v>
      </c>
    </row>
    <row r="352" spans="2:65" s="12" customFormat="1" ht="13.5">
      <c r="B352" s="215"/>
      <c r="C352" s="216"/>
      <c r="D352" s="206" t="s">
        <v>165</v>
      </c>
      <c r="E352" s="217" t="s">
        <v>30</v>
      </c>
      <c r="F352" s="218" t="s">
        <v>1533</v>
      </c>
      <c r="G352" s="216"/>
      <c r="H352" s="219">
        <v>46</v>
      </c>
      <c r="I352" s="220"/>
      <c r="J352" s="216"/>
      <c r="K352" s="216"/>
      <c r="L352" s="221"/>
      <c r="M352" s="222"/>
      <c r="N352" s="223"/>
      <c r="O352" s="223"/>
      <c r="P352" s="223"/>
      <c r="Q352" s="223"/>
      <c r="R352" s="223"/>
      <c r="S352" s="223"/>
      <c r="T352" s="224"/>
      <c r="AT352" s="225" t="s">
        <v>165</v>
      </c>
      <c r="AU352" s="225" t="s">
        <v>84</v>
      </c>
      <c r="AV352" s="12" t="s">
        <v>84</v>
      </c>
      <c r="AW352" s="12" t="s">
        <v>37</v>
      </c>
      <c r="AX352" s="12" t="s">
        <v>74</v>
      </c>
      <c r="AY352" s="225" t="s">
        <v>153</v>
      </c>
    </row>
    <row r="353" spans="2:65" s="11" customFormat="1" ht="13.5">
      <c r="B353" s="204"/>
      <c r="C353" s="205"/>
      <c r="D353" s="206" t="s">
        <v>165</v>
      </c>
      <c r="E353" s="207" t="s">
        <v>30</v>
      </c>
      <c r="F353" s="208" t="s">
        <v>1534</v>
      </c>
      <c r="G353" s="205"/>
      <c r="H353" s="207" t="s">
        <v>30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165</v>
      </c>
      <c r="AU353" s="214" t="s">
        <v>84</v>
      </c>
      <c r="AV353" s="11" t="s">
        <v>82</v>
      </c>
      <c r="AW353" s="11" t="s">
        <v>37</v>
      </c>
      <c r="AX353" s="11" t="s">
        <v>74</v>
      </c>
      <c r="AY353" s="214" t="s">
        <v>153</v>
      </c>
    </row>
    <row r="354" spans="2:65" s="12" customFormat="1" ht="13.5">
      <c r="B354" s="215"/>
      <c r="C354" s="216"/>
      <c r="D354" s="206" t="s">
        <v>165</v>
      </c>
      <c r="E354" s="217" t="s">
        <v>30</v>
      </c>
      <c r="F354" s="218" t="s">
        <v>1533</v>
      </c>
      <c r="G354" s="216"/>
      <c r="H354" s="219">
        <v>46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165</v>
      </c>
      <c r="AU354" s="225" t="s">
        <v>84</v>
      </c>
      <c r="AV354" s="12" t="s">
        <v>84</v>
      </c>
      <c r="AW354" s="12" t="s">
        <v>37</v>
      </c>
      <c r="AX354" s="12" t="s">
        <v>74</v>
      </c>
      <c r="AY354" s="225" t="s">
        <v>153</v>
      </c>
    </row>
    <row r="355" spans="2:65" s="11" customFormat="1" ht="13.5">
      <c r="B355" s="204"/>
      <c r="C355" s="205"/>
      <c r="D355" s="206" t="s">
        <v>165</v>
      </c>
      <c r="E355" s="207" t="s">
        <v>30</v>
      </c>
      <c r="F355" s="208" t="s">
        <v>1535</v>
      </c>
      <c r="G355" s="205"/>
      <c r="H355" s="207" t="s">
        <v>30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165</v>
      </c>
      <c r="AU355" s="214" t="s">
        <v>84</v>
      </c>
      <c r="AV355" s="11" t="s">
        <v>82</v>
      </c>
      <c r="AW355" s="11" t="s">
        <v>37</v>
      </c>
      <c r="AX355" s="11" t="s">
        <v>74</v>
      </c>
      <c r="AY355" s="214" t="s">
        <v>153</v>
      </c>
    </row>
    <row r="356" spans="2:65" s="12" customFormat="1" ht="13.5">
      <c r="B356" s="215"/>
      <c r="C356" s="216"/>
      <c r="D356" s="206" t="s">
        <v>165</v>
      </c>
      <c r="E356" s="217" t="s">
        <v>30</v>
      </c>
      <c r="F356" s="218" t="s">
        <v>1536</v>
      </c>
      <c r="G356" s="216"/>
      <c r="H356" s="219">
        <v>8</v>
      </c>
      <c r="I356" s="220"/>
      <c r="J356" s="216"/>
      <c r="K356" s="216"/>
      <c r="L356" s="221"/>
      <c r="M356" s="222"/>
      <c r="N356" s="223"/>
      <c r="O356" s="223"/>
      <c r="P356" s="223"/>
      <c r="Q356" s="223"/>
      <c r="R356" s="223"/>
      <c r="S356" s="223"/>
      <c r="T356" s="224"/>
      <c r="AT356" s="225" t="s">
        <v>165</v>
      </c>
      <c r="AU356" s="225" t="s">
        <v>84</v>
      </c>
      <c r="AV356" s="12" t="s">
        <v>84</v>
      </c>
      <c r="AW356" s="12" t="s">
        <v>37</v>
      </c>
      <c r="AX356" s="12" t="s">
        <v>74</v>
      </c>
      <c r="AY356" s="225" t="s">
        <v>153</v>
      </c>
    </row>
    <row r="357" spans="2:65" s="14" customFormat="1" ht="13.5">
      <c r="B357" s="237"/>
      <c r="C357" s="238"/>
      <c r="D357" s="206" t="s">
        <v>165</v>
      </c>
      <c r="E357" s="239" t="s">
        <v>30</v>
      </c>
      <c r="F357" s="240" t="s">
        <v>210</v>
      </c>
      <c r="G357" s="238"/>
      <c r="H357" s="241">
        <v>100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AT357" s="247" t="s">
        <v>165</v>
      </c>
      <c r="AU357" s="247" t="s">
        <v>84</v>
      </c>
      <c r="AV357" s="14" t="s">
        <v>162</v>
      </c>
      <c r="AW357" s="14" t="s">
        <v>37</v>
      </c>
      <c r="AX357" s="14" t="s">
        <v>82</v>
      </c>
      <c r="AY357" s="247" t="s">
        <v>153</v>
      </c>
    </row>
    <row r="358" spans="2:65" s="1" customFormat="1" ht="51" customHeight="1">
      <c r="B358" s="41"/>
      <c r="C358" s="192" t="s">
        <v>622</v>
      </c>
      <c r="D358" s="192" t="s">
        <v>157</v>
      </c>
      <c r="E358" s="193" t="s">
        <v>554</v>
      </c>
      <c r="F358" s="194" t="s">
        <v>555</v>
      </c>
      <c r="G358" s="195" t="s">
        <v>205</v>
      </c>
      <c r="H358" s="196">
        <v>52.3</v>
      </c>
      <c r="I358" s="197"/>
      <c r="J358" s="198">
        <f>ROUND(I358*H358,2)</f>
        <v>0</v>
      </c>
      <c r="K358" s="194" t="s">
        <v>161</v>
      </c>
      <c r="L358" s="61"/>
      <c r="M358" s="199" t="s">
        <v>30</v>
      </c>
      <c r="N358" s="200" t="s">
        <v>45</v>
      </c>
      <c r="O358" s="42"/>
      <c r="P358" s="201">
        <f>O358*H358</f>
        <v>0</v>
      </c>
      <c r="Q358" s="201">
        <v>0</v>
      </c>
      <c r="R358" s="201">
        <f>Q358*H358</f>
        <v>0</v>
      </c>
      <c r="S358" s="201">
        <v>0.255</v>
      </c>
      <c r="T358" s="202">
        <f>S358*H358</f>
        <v>13.336499999999999</v>
      </c>
      <c r="AR358" s="24" t="s">
        <v>162</v>
      </c>
      <c r="AT358" s="24" t="s">
        <v>157</v>
      </c>
      <c r="AU358" s="24" t="s">
        <v>84</v>
      </c>
      <c r="AY358" s="24" t="s">
        <v>153</v>
      </c>
      <c r="BE358" s="203">
        <f>IF(N358="základní",J358,0)</f>
        <v>0</v>
      </c>
      <c r="BF358" s="203">
        <f>IF(N358="snížená",J358,0)</f>
        <v>0</v>
      </c>
      <c r="BG358" s="203">
        <f>IF(N358="zákl. přenesená",J358,0)</f>
        <v>0</v>
      </c>
      <c r="BH358" s="203">
        <f>IF(N358="sníž. přenesená",J358,0)</f>
        <v>0</v>
      </c>
      <c r="BI358" s="203">
        <f>IF(N358="nulová",J358,0)</f>
        <v>0</v>
      </c>
      <c r="BJ358" s="24" t="s">
        <v>82</v>
      </c>
      <c r="BK358" s="203">
        <f>ROUND(I358*H358,2)</f>
        <v>0</v>
      </c>
      <c r="BL358" s="24" t="s">
        <v>162</v>
      </c>
      <c r="BM358" s="24" t="s">
        <v>1537</v>
      </c>
    </row>
    <row r="359" spans="2:65" s="11" customFormat="1" ht="13.5">
      <c r="B359" s="204"/>
      <c r="C359" s="205"/>
      <c r="D359" s="206" t="s">
        <v>165</v>
      </c>
      <c r="E359" s="207" t="s">
        <v>30</v>
      </c>
      <c r="F359" s="208" t="s">
        <v>1538</v>
      </c>
      <c r="G359" s="205"/>
      <c r="H359" s="207" t="s">
        <v>30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165</v>
      </c>
      <c r="AU359" s="214" t="s">
        <v>84</v>
      </c>
      <c r="AV359" s="11" t="s">
        <v>82</v>
      </c>
      <c r="AW359" s="11" t="s">
        <v>37</v>
      </c>
      <c r="AX359" s="11" t="s">
        <v>74</v>
      </c>
      <c r="AY359" s="214" t="s">
        <v>153</v>
      </c>
    </row>
    <row r="360" spans="2:65" s="11" customFormat="1" ht="13.5">
      <c r="B360" s="204"/>
      <c r="C360" s="205"/>
      <c r="D360" s="206" t="s">
        <v>165</v>
      </c>
      <c r="E360" s="207" t="s">
        <v>30</v>
      </c>
      <c r="F360" s="208" t="s">
        <v>1539</v>
      </c>
      <c r="G360" s="205"/>
      <c r="H360" s="207" t="s">
        <v>30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165</v>
      </c>
      <c r="AU360" s="214" t="s">
        <v>84</v>
      </c>
      <c r="AV360" s="11" t="s">
        <v>82</v>
      </c>
      <c r="AW360" s="11" t="s">
        <v>37</v>
      </c>
      <c r="AX360" s="11" t="s">
        <v>74</v>
      </c>
      <c r="AY360" s="214" t="s">
        <v>153</v>
      </c>
    </row>
    <row r="361" spans="2:65" s="11" customFormat="1" ht="13.5">
      <c r="B361" s="204"/>
      <c r="C361" s="205"/>
      <c r="D361" s="206" t="s">
        <v>165</v>
      </c>
      <c r="E361" s="207" t="s">
        <v>30</v>
      </c>
      <c r="F361" s="208" t="s">
        <v>1540</v>
      </c>
      <c r="G361" s="205"/>
      <c r="H361" s="207" t="s">
        <v>30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165</v>
      </c>
      <c r="AU361" s="214" t="s">
        <v>84</v>
      </c>
      <c r="AV361" s="11" t="s">
        <v>82</v>
      </c>
      <c r="AW361" s="11" t="s">
        <v>37</v>
      </c>
      <c r="AX361" s="11" t="s">
        <v>74</v>
      </c>
      <c r="AY361" s="214" t="s">
        <v>153</v>
      </c>
    </row>
    <row r="362" spans="2:65" s="11" customFormat="1" ht="13.5">
      <c r="B362" s="204"/>
      <c r="C362" s="205"/>
      <c r="D362" s="206" t="s">
        <v>165</v>
      </c>
      <c r="E362" s="207" t="s">
        <v>30</v>
      </c>
      <c r="F362" s="208" t="s">
        <v>1541</v>
      </c>
      <c r="G362" s="205"/>
      <c r="H362" s="207" t="s">
        <v>30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165</v>
      </c>
      <c r="AU362" s="214" t="s">
        <v>84</v>
      </c>
      <c r="AV362" s="11" t="s">
        <v>82</v>
      </c>
      <c r="AW362" s="11" t="s">
        <v>37</v>
      </c>
      <c r="AX362" s="11" t="s">
        <v>74</v>
      </c>
      <c r="AY362" s="214" t="s">
        <v>153</v>
      </c>
    </row>
    <row r="363" spans="2:65" s="12" customFormat="1" ht="13.5">
      <c r="B363" s="215"/>
      <c r="C363" s="216"/>
      <c r="D363" s="206" t="s">
        <v>165</v>
      </c>
      <c r="E363" s="217" t="s">
        <v>30</v>
      </c>
      <c r="F363" s="218" t="s">
        <v>1542</v>
      </c>
      <c r="G363" s="216"/>
      <c r="H363" s="219">
        <v>28.003</v>
      </c>
      <c r="I363" s="220"/>
      <c r="J363" s="216"/>
      <c r="K363" s="216"/>
      <c r="L363" s="221"/>
      <c r="M363" s="222"/>
      <c r="N363" s="223"/>
      <c r="O363" s="223"/>
      <c r="P363" s="223"/>
      <c r="Q363" s="223"/>
      <c r="R363" s="223"/>
      <c r="S363" s="223"/>
      <c r="T363" s="224"/>
      <c r="AT363" s="225" t="s">
        <v>165</v>
      </c>
      <c r="AU363" s="225" t="s">
        <v>84</v>
      </c>
      <c r="AV363" s="12" t="s">
        <v>84</v>
      </c>
      <c r="AW363" s="12" t="s">
        <v>37</v>
      </c>
      <c r="AX363" s="12" t="s">
        <v>74</v>
      </c>
      <c r="AY363" s="225" t="s">
        <v>153</v>
      </c>
    </row>
    <row r="364" spans="2:65" s="12" customFormat="1" ht="13.5">
      <c r="B364" s="215"/>
      <c r="C364" s="216"/>
      <c r="D364" s="206" t="s">
        <v>165</v>
      </c>
      <c r="E364" s="217" t="s">
        <v>30</v>
      </c>
      <c r="F364" s="218" t="s">
        <v>1543</v>
      </c>
      <c r="G364" s="216"/>
      <c r="H364" s="219">
        <v>24.297000000000001</v>
      </c>
      <c r="I364" s="220"/>
      <c r="J364" s="216"/>
      <c r="K364" s="216"/>
      <c r="L364" s="221"/>
      <c r="M364" s="222"/>
      <c r="N364" s="223"/>
      <c r="O364" s="223"/>
      <c r="P364" s="223"/>
      <c r="Q364" s="223"/>
      <c r="R364" s="223"/>
      <c r="S364" s="223"/>
      <c r="T364" s="224"/>
      <c r="AT364" s="225" t="s">
        <v>165</v>
      </c>
      <c r="AU364" s="225" t="s">
        <v>84</v>
      </c>
      <c r="AV364" s="12" t="s">
        <v>84</v>
      </c>
      <c r="AW364" s="12" t="s">
        <v>37</v>
      </c>
      <c r="AX364" s="12" t="s">
        <v>74</v>
      </c>
      <c r="AY364" s="225" t="s">
        <v>153</v>
      </c>
    </row>
    <row r="365" spans="2:65" s="14" customFormat="1" ht="13.5">
      <c r="B365" s="237"/>
      <c r="C365" s="238"/>
      <c r="D365" s="206" t="s">
        <v>165</v>
      </c>
      <c r="E365" s="239" t="s">
        <v>30</v>
      </c>
      <c r="F365" s="240" t="s">
        <v>210</v>
      </c>
      <c r="G365" s="238"/>
      <c r="H365" s="241">
        <v>52.3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AT365" s="247" t="s">
        <v>165</v>
      </c>
      <c r="AU365" s="247" t="s">
        <v>84</v>
      </c>
      <c r="AV365" s="14" t="s">
        <v>162</v>
      </c>
      <c r="AW365" s="14" t="s">
        <v>37</v>
      </c>
      <c r="AX365" s="14" t="s">
        <v>82</v>
      </c>
      <c r="AY365" s="247" t="s">
        <v>153</v>
      </c>
    </row>
    <row r="366" spans="2:65" s="11" customFormat="1" ht="13.5">
      <c r="B366" s="204"/>
      <c r="C366" s="205"/>
      <c r="D366" s="206" t="s">
        <v>165</v>
      </c>
      <c r="E366" s="207" t="s">
        <v>30</v>
      </c>
      <c r="F366" s="208" t="s">
        <v>38</v>
      </c>
      <c r="G366" s="205"/>
      <c r="H366" s="207" t="s">
        <v>30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165</v>
      </c>
      <c r="AU366" s="214" t="s">
        <v>84</v>
      </c>
      <c r="AV366" s="11" t="s">
        <v>82</v>
      </c>
      <c r="AW366" s="11" t="s">
        <v>37</v>
      </c>
      <c r="AX366" s="11" t="s">
        <v>74</v>
      </c>
      <c r="AY366" s="214" t="s">
        <v>153</v>
      </c>
    </row>
    <row r="367" spans="2:65" s="11" customFormat="1" ht="13.5">
      <c r="B367" s="204"/>
      <c r="C367" s="205"/>
      <c r="D367" s="206" t="s">
        <v>165</v>
      </c>
      <c r="E367" s="207" t="s">
        <v>30</v>
      </c>
      <c r="F367" s="208" t="s">
        <v>565</v>
      </c>
      <c r="G367" s="205"/>
      <c r="H367" s="207" t="s">
        <v>30</v>
      </c>
      <c r="I367" s="209"/>
      <c r="J367" s="205"/>
      <c r="K367" s="205"/>
      <c r="L367" s="210"/>
      <c r="M367" s="211"/>
      <c r="N367" s="212"/>
      <c r="O367" s="212"/>
      <c r="P367" s="212"/>
      <c r="Q367" s="212"/>
      <c r="R367" s="212"/>
      <c r="S367" s="212"/>
      <c r="T367" s="213"/>
      <c r="AT367" s="214" t="s">
        <v>165</v>
      </c>
      <c r="AU367" s="214" t="s">
        <v>84</v>
      </c>
      <c r="AV367" s="11" t="s">
        <v>82</v>
      </c>
      <c r="AW367" s="11" t="s">
        <v>37</v>
      </c>
      <c r="AX367" s="11" t="s">
        <v>74</v>
      </c>
      <c r="AY367" s="214" t="s">
        <v>153</v>
      </c>
    </row>
    <row r="368" spans="2:65" s="11" customFormat="1" ht="13.5">
      <c r="B368" s="204"/>
      <c r="C368" s="205"/>
      <c r="D368" s="206" t="s">
        <v>165</v>
      </c>
      <c r="E368" s="207" t="s">
        <v>30</v>
      </c>
      <c r="F368" s="208" t="s">
        <v>566</v>
      </c>
      <c r="G368" s="205"/>
      <c r="H368" s="207" t="s">
        <v>30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165</v>
      </c>
      <c r="AU368" s="214" t="s">
        <v>84</v>
      </c>
      <c r="AV368" s="11" t="s">
        <v>82</v>
      </c>
      <c r="AW368" s="11" t="s">
        <v>37</v>
      </c>
      <c r="AX368" s="11" t="s">
        <v>74</v>
      </c>
      <c r="AY368" s="214" t="s">
        <v>153</v>
      </c>
    </row>
    <row r="369" spans="2:65" s="1" customFormat="1" ht="51" customHeight="1">
      <c r="B369" s="41"/>
      <c r="C369" s="192" t="s">
        <v>629</v>
      </c>
      <c r="D369" s="192" t="s">
        <v>157</v>
      </c>
      <c r="E369" s="193" t="s">
        <v>568</v>
      </c>
      <c r="F369" s="194" t="s">
        <v>569</v>
      </c>
      <c r="G369" s="195" t="s">
        <v>205</v>
      </c>
      <c r="H369" s="196">
        <v>52.3</v>
      </c>
      <c r="I369" s="197"/>
      <c r="J369" s="198">
        <f>ROUND(I369*H369,2)</f>
        <v>0</v>
      </c>
      <c r="K369" s="194" t="s">
        <v>161</v>
      </c>
      <c r="L369" s="61"/>
      <c r="M369" s="199" t="s">
        <v>30</v>
      </c>
      <c r="N369" s="200" t="s">
        <v>45</v>
      </c>
      <c r="O369" s="42"/>
      <c r="P369" s="201">
        <f>O369*H369</f>
        <v>0</v>
      </c>
      <c r="Q369" s="201">
        <v>0</v>
      </c>
      <c r="R369" s="201">
        <f>Q369*H369</f>
        <v>0</v>
      </c>
      <c r="S369" s="201">
        <v>0.33</v>
      </c>
      <c r="T369" s="202">
        <f>S369*H369</f>
        <v>17.259</v>
      </c>
      <c r="AR369" s="24" t="s">
        <v>162</v>
      </c>
      <c r="AT369" s="24" t="s">
        <v>157</v>
      </c>
      <c r="AU369" s="24" t="s">
        <v>84</v>
      </c>
      <c r="AY369" s="24" t="s">
        <v>153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82</v>
      </c>
      <c r="BK369" s="203">
        <f>ROUND(I369*H369,2)</f>
        <v>0</v>
      </c>
      <c r="BL369" s="24" t="s">
        <v>162</v>
      </c>
      <c r="BM369" s="24" t="s">
        <v>1544</v>
      </c>
    </row>
    <row r="370" spans="2:65" s="10" customFormat="1" ht="29.85" customHeight="1">
      <c r="B370" s="176"/>
      <c r="C370" s="177"/>
      <c r="D370" s="178" t="s">
        <v>73</v>
      </c>
      <c r="E370" s="190" t="s">
        <v>712</v>
      </c>
      <c r="F370" s="190" t="s">
        <v>713</v>
      </c>
      <c r="G370" s="177"/>
      <c r="H370" s="177"/>
      <c r="I370" s="180"/>
      <c r="J370" s="191">
        <f>BK370</f>
        <v>0</v>
      </c>
      <c r="K370" s="177"/>
      <c r="L370" s="182"/>
      <c r="M370" s="183"/>
      <c r="N370" s="184"/>
      <c r="O370" s="184"/>
      <c r="P370" s="185">
        <f>SUM(P371:P394)</f>
        <v>0</v>
      </c>
      <c r="Q370" s="184"/>
      <c r="R370" s="185">
        <f>SUM(R371:R394)</f>
        <v>0</v>
      </c>
      <c r="S370" s="184"/>
      <c r="T370" s="186">
        <f>SUM(T371:T394)</f>
        <v>0</v>
      </c>
      <c r="AR370" s="187" t="s">
        <v>82</v>
      </c>
      <c r="AT370" s="188" t="s">
        <v>73</v>
      </c>
      <c r="AU370" s="188" t="s">
        <v>82</v>
      </c>
      <c r="AY370" s="187" t="s">
        <v>153</v>
      </c>
      <c r="BK370" s="189">
        <f>SUM(BK371:BK394)</f>
        <v>0</v>
      </c>
    </row>
    <row r="371" spans="2:65" s="1" customFormat="1" ht="25.5" customHeight="1">
      <c r="B371" s="41"/>
      <c r="C371" s="192" t="s">
        <v>641</v>
      </c>
      <c r="D371" s="192" t="s">
        <v>157</v>
      </c>
      <c r="E371" s="193" t="s">
        <v>727</v>
      </c>
      <c r="F371" s="194" t="s">
        <v>728</v>
      </c>
      <c r="G371" s="195" t="s">
        <v>254</v>
      </c>
      <c r="H371" s="196">
        <v>30.596</v>
      </c>
      <c r="I371" s="197"/>
      <c r="J371" s="198">
        <f>ROUND(I371*H371,2)</f>
        <v>0</v>
      </c>
      <c r="K371" s="194" t="s">
        <v>161</v>
      </c>
      <c r="L371" s="61"/>
      <c r="M371" s="199" t="s">
        <v>30</v>
      </c>
      <c r="N371" s="200" t="s">
        <v>45</v>
      </c>
      <c r="O371" s="42"/>
      <c r="P371" s="201">
        <f>O371*H371</f>
        <v>0</v>
      </c>
      <c r="Q371" s="201">
        <v>0</v>
      </c>
      <c r="R371" s="201">
        <f>Q371*H371</f>
        <v>0</v>
      </c>
      <c r="S371" s="201">
        <v>0</v>
      </c>
      <c r="T371" s="202">
        <f>S371*H371</f>
        <v>0</v>
      </c>
      <c r="AR371" s="24" t="s">
        <v>162</v>
      </c>
      <c r="AT371" s="24" t="s">
        <v>157</v>
      </c>
      <c r="AU371" s="24" t="s">
        <v>84</v>
      </c>
      <c r="AY371" s="24" t="s">
        <v>153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82</v>
      </c>
      <c r="BK371" s="203">
        <f>ROUND(I371*H371,2)</f>
        <v>0</v>
      </c>
      <c r="BL371" s="24" t="s">
        <v>162</v>
      </c>
      <c r="BM371" s="24" t="s">
        <v>1545</v>
      </c>
    </row>
    <row r="372" spans="2:65" s="11" customFormat="1" ht="13.5">
      <c r="B372" s="204"/>
      <c r="C372" s="205"/>
      <c r="D372" s="206" t="s">
        <v>165</v>
      </c>
      <c r="E372" s="207" t="s">
        <v>30</v>
      </c>
      <c r="F372" s="208" t="s">
        <v>1546</v>
      </c>
      <c r="G372" s="205"/>
      <c r="H372" s="207" t="s">
        <v>30</v>
      </c>
      <c r="I372" s="209"/>
      <c r="J372" s="205"/>
      <c r="K372" s="205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165</v>
      </c>
      <c r="AU372" s="214" t="s">
        <v>84</v>
      </c>
      <c r="AV372" s="11" t="s">
        <v>82</v>
      </c>
      <c r="AW372" s="11" t="s">
        <v>37</v>
      </c>
      <c r="AX372" s="11" t="s">
        <v>74</v>
      </c>
      <c r="AY372" s="214" t="s">
        <v>153</v>
      </c>
    </row>
    <row r="373" spans="2:65" s="12" customFormat="1" ht="13.5">
      <c r="B373" s="215"/>
      <c r="C373" s="216"/>
      <c r="D373" s="206" t="s">
        <v>165</v>
      </c>
      <c r="E373" s="217" t="s">
        <v>30</v>
      </c>
      <c r="F373" s="218" t="s">
        <v>1547</v>
      </c>
      <c r="G373" s="216"/>
      <c r="H373" s="219">
        <v>17.259</v>
      </c>
      <c r="I373" s="220"/>
      <c r="J373" s="216"/>
      <c r="K373" s="216"/>
      <c r="L373" s="221"/>
      <c r="M373" s="222"/>
      <c r="N373" s="223"/>
      <c r="O373" s="223"/>
      <c r="P373" s="223"/>
      <c r="Q373" s="223"/>
      <c r="R373" s="223"/>
      <c r="S373" s="223"/>
      <c r="T373" s="224"/>
      <c r="AT373" s="225" t="s">
        <v>165</v>
      </c>
      <c r="AU373" s="225" t="s">
        <v>84</v>
      </c>
      <c r="AV373" s="12" t="s">
        <v>84</v>
      </c>
      <c r="AW373" s="12" t="s">
        <v>37</v>
      </c>
      <c r="AX373" s="12" t="s">
        <v>74</v>
      </c>
      <c r="AY373" s="225" t="s">
        <v>153</v>
      </c>
    </row>
    <row r="374" spans="2:65" s="11" customFormat="1" ht="13.5">
      <c r="B374" s="204"/>
      <c r="C374" s="205"/>
      <c r="D374" s="206" t="s">
        <v>165</v>
      </c>
      <c r="E374" s="207" t="s">
        <v>30</v>
      </c>
      <c r="F374" s="208" t="s">
        <v>730</v>
      </c>
      <c r="G374" s="205"/>
      <c r="H374" s="207" t="s">
        <v>30</v>
      </c>
      <c r="I374" s="209"/>
      <c r="J374" s="205"/>
      <c r="K374" s="205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165</v>
      </c>
      <c r="AU374" s="214" t="s">
        <v>84</v>
      </c>
      <c r="AV374" s="11" t="s">
        <v>82</v>
      </c>
      <c r="AW374" s="11" t="s">
        <v>37</v>
      </c>
      <c r="AX374" s="11" t="s">
        <v>74</v>
      </c>
      <c r="AY374" s="214" t="s">
        <v>153</v>
      </c>
    </row>
    <row r="375" spans="2:65" s="12" customFormat="1" ht="13.5">
      <c r="B375" s="215"/>
      <c r="C375" s="216"/>
      <c r="D375" s="206" t="s">
        <v>165</v>
      </c>
      <c r="E375" s="217" t="s">
        <v>30</v>
      </c>
      <c r="F375" s="218" t="s">
        <v>1548</v>
      </c>
      <c r="G375" s="216"/>
      <c r="H375" s="219">
        <v>13.337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165</v>
      </c>
      <c r="AU375" s="225" t="s">
        <v>84</v>
      </c>
      <c r="AV375" s="12" t="s">
        <v>84</v>
      </c>
      <c r="AW375" s="12" t="s">
        <v>37</v>
      </c>
      <c r="AX375" s="12" t="s">
        <v>74</v>
      </c>
      <c r="AY375" s="225" t="s">
        <v>153</v>
      </c>
    </row>
    <row r="376" spans="2:65" s="14" customFormat="1" ht="13.5">
      <c r="B376" s="237"/>
      <c r="C376" s="238"/>
      <c r="D376" s="206" t="s">
        <v>165</v>
      </c>
      <c r="E376" s="239" t="s">
        <v>30</v>
      </c>
      <c r="F376" s="240" t="s">
        <v>210</v>
      </c>
      <c r="G376" s="238"/>
      <c r="H376" s="241">
        <v>30.596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AT376" s="247" t="s">
        <v>165</v>
      </c>
      <c r="AU376" s="247" t="s">
        <v>84</v>
      </c>
      <c r="AV376" s="14" t="s">
        <v>162</v>
      </c>
      <c r="AW376" s="14" t="s">
        <v>37</v>
      </c>
      <c r="AX376" s="14" t="s">
        <v>82</v>
      </c>
      <c r="AY376" s="247" t="s">
        <v>153</v>
      </c>
    </row>
    <row r="377" spans="2:65" s="1" customFormat="1" ht="25.5" customHeight="1">
      <c r="B377" s="41"/>
      <c r="C377" s="192" t="s">
        <v>648</v>
      </c>
      <c r="D377" s="192" t="s">
        <v>157</v>
      </c>
      <c r="E377" s="193" t="s">
        <v>733</v>
      </c>
      <c r="F377" s="194" t="s">
        <v>722</v>
      </c>
      <c r="G377" s="195" t="s">
        <v>254</v>
      </c>
      <c r="H377" s="196">
        <v>275.36399999999998</v>
      </c>
      <c r="I377" s="197"/>
      <c r="J377" s="198">
        <f>ROUND(I377*H377,2)</f>
        <v>0</v>
      </c>
      <c r="K377" s="194" t="s">
        <v>161</v>
      </c>
      <c r="L377" s="61"/>
      <c r="M377" s="199" t="s">
        <v>30</v>
      </c>
      <c r="N377" s="200" t="s">
        <v>45</v>
      </c>
      <c r="O377" s="42"/>
      <c r="P377" s="201">
        <f>O377*H377</f>
        <v>0</v>
      </c>
      <c r="Q377" s="201">
        <v>0</v>
      </c>
      <c r="R377" s="201">
        <f>Q377*H377</f>
        <v>0</v>
      </c>
      <c r="S377" s="201">
        <v>0</v>
      </c>
      <c r="T377" s="202">
        <f>S377*H377</f>
        <v>0</v>
      </c>
      <c r="AR377" s="24" t="s">
        <v>162</v>
      </c>
      <c r="AT377" s="24" t="s">
        <v>157</v>
      </c>
      <c r="AU377" s="24" t="s">
        <v>84</v>
      </c>
      <c r="AY377" s="24" t="s">
        <v>153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82</v>
      </c>
      <c r="BK377" s="203">
        <f>ROUND(I377*H377,2)</f>
        <v>0</v>
      </c>
      <c r="BL377" s="24" t="s">
        <v>162</v>
      </c>
      <c r="BM377" s="24" t="s">
        <v>1549</v>
      </c>
    </row>
    <row r="378" spans="2:65" s="11" customFormat="1" ht="13.5">
      <c r="B378" s="204"/>
      <c r="C378" s="205"/>
      <c r="D378" s="206" t="s">
        <v>165</v>
      </c>
      <c r="E378" s="207" t="s">
        <v>30</v>
      </c>
      <c r="F378" s="208" t="s">
        <v>724</v>
      </c>
      <c r="G378" s="205"/>
      <c r="H378" s="207" t="s">
        <v>30</v>
      </c>
      <c r="I378" s="209"/>
      <c r="J378" s="205"/>
      <c r="K378" s="205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165</v>
      </c>
      <c r="AU378" s="214" t="s">
        <v>84</v>
      </c>
      <c r="AV378" s="11" t="s">
        <v>82</v>
      </c>
      <c r="AW378" s="11" t="s">
        <v>37</v>
      </c>
      <c r="AX378" s="11" t="s">
        <v>74</v>
      </c>
      <c r="AY378" s="214" t="s">
        <v>153</v>
      </c>
    </row>
    <row r="379" spans="2:65" s="12" customFormat="1" ht="13.5">
      <c r="B379" s="215"/>
      <c r="C379" s="216"/>
      <c r="D379" s="206" t="s">
        <v>165</v>
      </c>
      <c r="E379" s="217" t="s">
        <v>30</v>
      </c>
      <c r="F379" s="218" t="s">
        <v>1550</v>
      </c>
      <c r="G379" s="216"/>
      <c r="H379" s="219">
        <v>275.36399999999998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AT379" s="225" t="s">
        <v>165</v>
      </c>
      <c r="AU379" s="225" t="s">
        <v>84</v>
      </c>
      <c r="AV379" s="12" t="s">
        <v>84</v>
      </c>
      <c r="AW379" s="12" t="s">
        <v>37</v>
      </c>
      <c r="AX379" s="12" t="s">
        <v>82</v>
      </c>
      <c r="AY379" s="225" t="s">
        <v>153</v>
      </c>
    </row>
    <row r="380" spans="2:65" s="1" customFormat="1" ht="25.5" customHeight="1">
      <c r="B380" s="41"/>
      <c r="C380" s="192" t="s">
        <v>653</v>
      </c>
      <c r="D380" s="192" t="s">
        <v>157</v>
      </c>
      <c r="E380" s="193" t="s">
        <v>737</v>
      </c>
      <c r="F380" s="194" t="s">
        <v>738</v>
      </c>
      <c r="G380" s="195" t="s">
        <v>254</v>
      </c>
      <c r="H380" s="196">
        <v>4.4729999999999999</v>
      </c>
      <c r="I380" s="197"/>
      <c r="J380" s="198">
        <f>ROUND(I380*H380,2)</f>
        <v>0</v>
      </c>
      <c r="K380" s="194" t="s">
        <v>161</v>
      </c>
      <c r="L380" s="61"/>
      <c r="M380" s="199" t="s">
        <v>30</v>
      </c>
      <c r="N380" s="200" t="s">
        <v>45</v>
      </c>
      <c r="O380" s="42"/>
      <c r="P380" s="201">
        <f>O380*H380</f>
        <v>0</v>
      </c>
      <c r="Q380" s="201">
        <v>0</v>
      </c>
      <c r="R380" s="201">
        <f>Q380*H380</f>
        <v>0</v>
      </c>
      <c r="S380" s="201">
        <v>0</v>
      </c>
      <c r="T380" s="202">
        <f>S380*H380</f>
        <v>0</v>
      </c>
      <c r="AR380" s="24" t="s">
        <v>162</v>
      </c>
      <c r="AT380" s="24" t="s">
        <v>157</v>
      </c>
      <c r="AU380" s="24" t="s">
        <v>84</v>
      </c>
      <c r="AY380" s="24" t="s">
        <v>153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82</v>
      </c>
      <c r="BK380" s="203">
        <f>ROUND(I380*H380,2)</f>
        <v>0</v>
      </c>
      <c r="BL380" s="24" t="s">
        <v>162</v>
      </c>
      <c r="BM380" s="24" t="s">
        <v>1551</v>
      </c>
    </row>
    <row r="381" spans="2:65" s="11" customFormat="1" ht="13.5">
      <c r="B381" s="204"/>
      <c r="C381" s="205"/>
      <c r="D381" s="206" t="s">
        <v>165</v>
      </c>
      <c r="E381" s="207" t="s">
        <v>30</v>
      </c>
      <c r="F381" s="208" t="s">
        <v>1552</v>
      </c>
      <c r="G381" s="205"/>
      <c r="H381" s="207" t="s">
        <v>30</v>
      </c>
      <c r="I381" s="209"/>
      <c r="J381" s="205"/>
      <c r="K381" s="205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165</v>
      </c>
      <c r="AU381" s="214" t="s">
        <v>84</v>
      </c>
      <c r="AV381" s="11" t="s">
        <v>82</v>
      </c>
      <c r="AW381" s="11" t="s">
        <v>37</v>
      </c>
      <c r="AX381" s="11" t="s">
        <v>74</v>
      </c>
      <c r="AY381" s="214" t="s">
        <v>153</v>
      </c>
    </row>
    <row r="382" spans="2:65" s="12" customFormat="1" ht="13.5">
      <c r="B382" s="215"/>
      <c r="C382" s="216"/>
      <c r="D382" s="206" t="s">
        <v>165</v>
      </c>
      <c r="E382" s="217" t="s">
        <v>30</v>
      </c>
      <c r="F382" s="218" t="s">
        <v>1553</v>
      </c>
      <c r="G382" s="216"/>
      <c r="H382" s="219">
        <v>4.4729999999999999</v>
      </c>
      <c r="I382" s="220"/>
      <c r="J382" s="216"/>
      <c r="K382" s="216"/>
      <c r="L382" s="221"/>
      <c r="M382" s="222"/>
      <c r="N382" s="223"/>
      <c r="O382" s="223"/>
      <c r="P382" s="223"/>
      <c r="Q382" s="223"/>
      <c r="R382" s="223"/>
      <c r="S382" s="223"/>
      <c r="T382" s="224"/>
      <c r="AT382" s="225" t="s">
        <v>165</v>
      </c>
      <c r="AU382" s="225" t="s">
        <v>84</v>
      </c>
      <c r="AV382" s="12" t="s">
        <v>84</v>
      </c>
      <c r="AW382" s="12" t="s">
        <v>37</v>
      </c>
      <c r="AX382" s="12" t="s">
        <v>82</v>
      </c>
      <c r="AY382" s="225" t="s">
        <v>153</v>
      </c>
    </row>
    <row r="383" spans="2:65" s="1" customFormat="1" ht="38.25" customHeight="1">
      <c r="B383" s="41"/>
      <c r="C383" s="192" t="s">
        <v>660</v>
      </c>
      <c r="D383" s="192" t="s">
        <v>157</v>
      </c>
      <c r="E383" s="193" t="s">
        <v>745</v>
      </c>
      <c r="F383" s="194" t="s">
        <v>746</v>
      </c>
      <c r="G383" s="195" t="s">
        <v>254</v>
      </c>
      <c r="H383" s="196">
        <v>40.256999999999998</v>
      </c>
      <c r="I383" s="197"/>
      <c r="J383" s="198">
        <f>ROUND(I383*H383,2)</f>
        <v>0</v>
      </c>
      <c r="K383" s="194" t="s">
        <v>161</v>
      </c>
      <c r="L383" s="61"/>
      <c r="M383" s="199" t="s">
        <v>30</v>
      </c>
      <c r="N383" s="200" t="s">
        <v>45</v>
      </c>
      <c r="O383" s="42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AR383" s="24" t="s">
        <v>162</v>
      </c>
      <c r="AT383" s="24" t="s">
        <v>157</v>
      </c>
      <c r="AU383" s="24" t="s">
        <v>84</v>
      </c>
      <c r="AY383" s="24" t="s">
        <v>153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82</v>
      </c>
      <c r="BK383" s="203">
        <f>ROUND(I383*H383,2)</f>
        <v>0</v>
      </c>
      <c r="BL383" s="24" t="s">
        <v>162</v>
      </c>
      <c r="BM383" s="24" t="s">
        <v>1554</v>
      </c>
    </row>
    <row r="384" spans="2:65" s="11" customFormat="1" ht="13.5">
      <c r="B384" s="204"/>
      <c r="C384" s="205"/>
      <c r="D384" s="206" t="s">
        <v>165</v>
      </c>
      <c r="E384" s="207" t="s">
        <v>30</v>
      </c>
      <c r="F384" s="208" t="s">
        <v>724</v>
      </c>
      <c r="G384" s="205"/>
      <c r="H384" s="207" t="s">
        <v>30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165</v>
      </c>
      <c r="AU384" s="214" t="s">
        <v>84</v>
      </c>
      <c r="AV384" s="11" t="s">
        <v>82</v>
      </c>
      <c r="AW384" s="11" t="s">
        <v>37</v>
      </c>
      <c r="AX384" s="11" t="s">
        <v>74</v>
      </c>
      <c r="AY384" s="214" t="s">
        <v>153</v>
      </c>
    </row>
    <row r="385" spans="2:65" s="12" customFormat="1" ht="13.5">
      <c r="B385" s="215"/>
      <c r="C385" s="216"/>
      <c r="D385" s="206" t="s">
        <v>165</v>
      </c>
      <c r="E385" s="217" t="s">
        <v>30</v>
      </c>
      <c r="F385" s="218" t="s">
        <v>1555</v>
      </c>
      <c r="G385" s="216"/>
      <c r="H385" s="219">
        <v>40.256999999999998</v>
      </c>
      <c r="I385" s="220"/>
      <c r="J385" s="216"/>
      <c r="K385" s="216"/>
      <c r="L385" s="221"/>
      <c r="M385" s="222"/>
      <c r="N385" s="223"/>
      <c r="O385" s="223"/>
      <c r="P385" s="223"/>
      <c r="Q385" s="223"/>
      <c r="R385" s="223"/>
      <c r="S385" s="223"/>
      <c r="T385" s="224"/>
      <c r="AT385" s="225" t="s">
        <v>165</v>
      </c>
      <c r="AU385" s="225" t="s">
        <v>84</v>
      </c>
      <c r="AV385" s="12" t="s">
        <v>84</v>
      </c>
      <c r="AW385" s="12" t="s">
        <v>37</v>
      </c>
      <c r="AX385" s="12" t="s">
        <v>82</v>
      </c>
      <c r="AY385" s="225" t="s">
        <v>153</v>
      </c>
    </row>
    <row r="386" spans="2:65" s="1" customFormat="1" ht="16.5" customHeight="1">
      <c r="B386" s="41"/>
      <c r="C386" s="192" t="s">
        <v>664</v>
      </c>
      <c r="D386" s="192" t="s">
        <v>157</v>
      </c>
      <c r="E386" s="193" t="s">
        <v>763</v>
      </c>
      <c r="F386" s="194" t="s">
        <v>764</v>
      </c>
      <c r="G386" s="195" t="s">
        <v>254</v>
      </c>
      <c r="H386" s="196">
        <v>13.337</v>
      </c>
      <c r="I386" s="197"/>
      <c r="J386" s="198">
        <f>ROUND(I386*H386,2)</f>
        <v>0</v>
      </c>
      <c r="K386" s="194" t="s">
        <v>30</v>
      </c>
      <c r="L386" s="61"/>
      <c r="M386" s="199" t="s">
        <v>30</v>
      </c>
      <c r="N386" s="200" t="s">
        <v>45</v>
      </c>
      <c r="O386" s="42"/>
      <c r="P386" s="201">
        <f>O386*H386</f>
        <v>0</v>
      </c>
      <c r="Q386" s="201">
        <v>0</v>
      </c>
      <c r="R386" s="201">
        <f>Q386*H386</f>
        <v>0</v>
      </c>
      <c r="S386" s="201">
        <v>0</v>
      </c>
      <c r="T386" s="202">
        <f>S386*H386</f>
        <v>0</v>
      </c>
      <c r="AR386" s="24" t="s">
        <v>162</v>
      </c>
      <c r="AT386" s="24" t="s">
        <v>157</v>
      </c>
      <c r="AU386" s="24" t="s">
        <v>84</v>
      </c>
      <c r="AY386" s="24" t="s">
        <v>153</v>
      </c>
      <c r="BE386" s="203">
        <f>IF(N386="základní",J386,0)</f>
        <v>0</v>
      </c>
      <c r="BF386" s="203">
        <f>IF(N386="snížená",J386,0)</f>
        <v>0</v>
      </c>
      <c r="BG386" s="203">
        <f>IF(N386="zákl. přenesená",J386,0)</f>
        <v>0</v>
      </c>
      <c r="BH386" s="203">
        <f>IF(N386="sníž. přenesená",J386,0)</f>
        <v>0</v>
      </c>
      <c r="BI386" s="203">
        <f>IF(N386="nulová",J386,0)</f>
        <v>0</v>
      </c>
      <c r="BJ386" s="24" t="s">
        <v>82</v>
      </c>
      <c r="BK386" s="203">
        <f>ROUND(I386*H386,2)</f>
        <v>0</v>
      </c>
      <c r="BL386" s="24" t="s">
        <v>162</v>
      </c>
      <c r="BM386" s="24" t="s">
        <v>1556</v>
      </c>
    </row>
    <row r="387" spans="2:65" s="11" customFormat="1" ht="13.5">
      <c r="B387" s="204"/>
      <c r="C387" s="205"/>
      <c r="D387" s="206" t="s">
        <v>165</v>
      </c>
      <c r="E387" s="207" t="s">
        <v>30</v>
      </c>
      <c r="F387" s="208" t="s">
        <v>730</v>
      </c>
      <c r="G387" s="205"/>
      <c r="H387" s="207" t="s">
        <v>30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165</v>
      </c>
      <c r="AU387" s="214" t="s">
        <v>84</v>
      </c>
      <c r="AV387" s="11" t="s">
        <v>82</v>
      </c>
      <c r="AW387" s="11" t="s">
        <v>37</v>
      </c>
      <c r="AX387" s="11" t="s">
        <v>74</v>
      </c>
      <c r="AY387" s="214" t="s">
        <v>153</v>
      </c>
    </row>
    <row r="388" spans="2:65" s="12" customFormat="1" ht="13.5">
      <c r="B388" s="215"/>
      <c r="C388" s="216"/>
      <c r="D388" s="206" t="s">
        <v>165</v>
      </c>
      <c r="E388" s="217" t="s">
        <v>30</v>
      </c>
      <c r="F388" s="218" t="s">
        <v>1548</v>
      </c>
      <c r="G388" s="216"/>
      <c r="H388" s="219">
        <v>13.337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165</v>
      </c>
      <c r="AU388" s="225" t="s">
        <v>84</v>
      </c>
      <c r="AV388" s="12" t="s">
        <v>84</v>
      </c>
      <c r="AW388" s="12" t="s">
        <v>37</v>
      </c>
      <c r="AX388" s="12" t="s">
        <v>82</v>
      </c>
      <c r="AY388" s="225" t="s">
        <v>153</v>
      </c>
    </row>
    <row r="389" spans="2:65" s="1" customFormat="1" ht="25.5" customHeight="1">
      <c r="B389" s="41"/>
      <c r="C389" s="192" t="s">
        <v>672</v>
      </c>
      <c r="D389" s="192" t="s">
        <v>157</v>
      </c>
      <c r="E389" s="193" t="s">
        <v>769</v>
      </c>
      <c r="F389" s="194" t="s">
        <v>770</v>
      </c>
      <c r="G389" s="195" t="s">
        <v>254</v>
      </c>
      <c r="H389" s="196">
        <v>17.259</v>
      </c>
      <c r="I389" s="197"/>
      <c r="J389" s="198">
        <f>ROUND(I389*H389,2)</f>
        <v>0</v>
      </c>
      <c r="K389" s="194" t="s">
        <v>161</v>
      </c>
      <c r="L389" s="61"/>
      <c r="M389" s="199" t="s">
        <v>30</v>
      </c>
      <c r="N389" s="200" t="s">
        <v>45</v>
      </c>
      <c r="O389" s="42"/>
      <c r="P389" s="201">
        <f>O389*H389</f>
        <v>0</v>
      </c>
      <c r="Q389" s="201">
        <v>0</v>
      </c>
      <c r="R389" s="201">
        <f>Q389*H389</f>
        <v>0</v>
      </c>
      <c r="S389" s="201">
        <v>0</v>
      </c>
      <c r="T389" s="202">
        <f>S389*H389</f>
        <v>0</v>
      </c>
      <c r="AR389" s="24" t="s">
        <v>162</v>
      </c>
      <c r="AT389" s="24" t="s">
        <v>157</v>
      </c>
      <c r="AU389" s="24" t="s">
        <v>84</v>
      </c>
      <c r="AY389" s="24" t="s">
        <v>153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82</v>
      </c>
      <c r="BK389" s="203">
        <f>ROUND(I389*H389,2)</f>
        <v>0</v>
      </c>
      <c r="BL389" s="24" t="s">
        <v>162</v>
      </c>
      <c r="BM389" s="24" t="s">
        <v>1557</v>
      </c>
    </row>
    <row r="390" spans="2:65" s="11" customFormat="1" ht="13.5">
      <c r="B390" s="204"/>
      <c r="C390" s="205"/>
      <c r="D390" s="206" t="s">
        <v>165</v>
      </c>
      <c r="E390" s="207" t="s">
        <v>30</v>
      </c>
      <c r="F390" s="208" t="s">
        <v>1546</v>
      </c>
      <c r="G390" s="205"/>
      <c r="H390" s="207" t="s">
        <v>30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165</v>
      </c>
      <c r="AU390" s="214" t="s">
        <v>84</v>
      </c>
      <c r="AV390" s="11" t="s">
        <v>82</v>
      </c>
      <c r="AW390" s="11" t="s">
        <v>37</v>
      </c>
      <c r="AX390" s="11" t="s">
        <v>74</v>
      </c>
      <c r="AY390" s="214" t="s">
        <v>153</v>
      </c>
    </row>
    <row r="391" spans="2:65" s="12" customFormat="1" ht="13.5">
      <c r="B391" s="215"/>
      <c r="C391" s="216"/>
      <c r="D391" s="206" t="s">
        <v>165</v>
      </c>
      <c r="E391" s="217" t="s">
        <v>30</v>
      </c>
      <c r="F391" s="218" t="s">
        <v>1547</v>
      </c>
      <c r="G391" s="216"/>
      <c r="H391" s="219">
        <v>17.259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165</v>
      </c>
      <c r="AU391" s="225" t="s">
        <v>84</v>
      </c>
      <c r="AV391" s="12" t="s">
        <v>84</v>
      </c>
      <c r="AW391" s="12" t="s">
        <v>37</v>
      </c>
      <c r="AX391" s="12" t="s">
        <v>82</v>
      </c>
      <c r="AY391" s="225" t="s">
        <v>153</v>
      </c>
    </row>
    <row r="392" spans="2:65" s="1" customFormat="1" ht="16.5" customHeight="1">
      <c r="B392" s="41"/>
      <c r="C392" s="192" t="s">
        <v>686</v>
      </c>
      <c r="D392" s="192" t="s">
        <v>157</v>
      </c>
      <c r="E392" s="193" t="s">
        <v>775</v>
      </c>
      <c r="F392" s="194" t="s">
        <v>776</v>
      </c>
      <c r="G392" s="195" t="s">
        <v>254</v>
      </c>
      <c r="H392" s="196">
        <v>4.4729999999999999</v>
      </c>
      <c r="I392" s="197"/>
      <c r="J392" s="198">
        <f>ROUND(I392*H392,2)</f>
        <v>0</v>
      </c>
      <c r="K392" s="194" t="s">
        <v>161</v>
      </c>
      <c r="L392" s="61"/>
      <c r="M392" s="199" t="s">
        <v>30</v>
      </c>
      <c r="N392" s="200" t="s">
        <v>45</v>
      </c>
      <c r="O392" s="42"/>
      <c r="P392" s="201">
        <f>O392*H392</f>
        <v>0</v>
      </c>
      <c r="Q392" s="201">
        <v>0</v>
      </c>
      <c r="R392" s="201">
        <f>Q392*H392</f>
        <v>0</v>
      </c>
      <c r="S392" s="201">
        <v>0</v>
      </c>
      <c r="T392" s="202">
        <f>S392*H392</f>
        <v>0</v>
      </c>
      <c r="AR392" s="24" t="s">
        <v>162</v>
      </c>
      <c r="AT392" s="24" t="s">
        <v>157</v>
      </c>
      <c r="AU392" s="24" t="s">
        <v>84</v>
      </c>
      <c r="AY392" s="24" t="s">
        <v>153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82</v>
      </c>
      <c r="BK392" s="203">
        <f>ROUND(I392*H392,2)</f>
        <v>0</v>
      </c>
      <c r="BL392" s="24" t="s">
        <v>162</v>
      </c>
      <c r="BM392" s="24" t="s">
        <v>1558</v>
      </c>
    </row>
    <row r="393" spans="2:65" s="11" customFormat="1" ht="13.5">
      <c r="B393" s="204"/>
      <c r="C393" s="205"/>
      <c r="D393" s="206" t="s">
        <v>165</v>
      </c>
      <c r="E393" s="207" t="s">
        <v>30</v>
      </c>
      <c r="F393" s="208" t="s">
        <v>1552</v>
      </c>
      <c r="G393" s="205"/>
      <c r="H393" s="207" t="s">
        <v>30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165</v>
      </c>
      <c r="AU393" s="214" t="s">
        <v>84</v>
      </c>
      <c r="AV393" s="11" t="s">
        <v>82</v>
      </c>
      <c r="AW393" s="11" t="s">
        <v>37</v>
      </c>
      <c r="AX393" s="11" t="s">
        <v>74</v>
      </c>
      <c r="AY393" s="214" t="s">
        <v>153</v>
      </c>
    </row>
    <row r="394" spans="2:65" s="12" customFormat="1" ht="13.5">
      <c r="B394" s="215"/>
      <c r="C394" s="216"/>
      <c r="D394" s="206" t="s">
        <v>165</v>
      </c>
      <c r="E394" s="217" t="s">
        <v>30</v>
      </c>
      <c r="F394" s="218" t="s">
        <v>1553</v>
      </c>
      <c r="G394" s="216"/>
      <c r="H394" s="219">
        <v>4.4729999999999999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165</v>
      </c>
      <c r="AU394" s="225" t="s">
        <v>84</v>
      </c>
      <c r="AV394" s="12" t="s">
        <v>84</v>
      </c>
      <c r="AW394" s="12" t="s">
        <v>37</v>
      </c>
      <c r="AX394" s="12" t="s">
        <v>82</v>
      </c>
      <c r="AY394" s="225" t="s">
        <v>153</v>
      </c>
    </row>
    <row r="395" spans="2:65" s="10" customFormat="1" ht="29.85" customHeight="1">
      <c r="B395" s="176"/>
      <c r="C395" s="177"/>
      <c r="D395" s="178" t="s">
        <v>73</v>
      </c>
      <c r="E395" s="190" t="s">
        <v>780</v>
      </c>
      <c r="F395" s="190" t="s">
        <v>781</v>
      </c>
      <c r="G395" s="177"/>
      <c r="H395" s="177"/>
      <c r="I395" s="180"/>
      <c r="J395" s="191">
        <f>BK395</f>
        <v>0</v>
      </c>
      <c r="K395" s="177"/>
      <c r="L395" s="182"/>
      <c r="M395" s="183"/>
      <c r="N395" s="184"/>
      <c r="O395" s="184"/>
      <c r="P395" s="185">
        <f>P396</f>
        <v>0</v>
      </c>
      <c r="Q395" s="184"/>
      <c r="R395" s="185">
        <f>R396</f>
        <v>0</v>
      </c>
      <c r="S395" s="184"/>
      <c r="T395" s="186">
        <f>T396</f>
        <v>0</v>
      </c>
      <c r="AR395" s="187" t="s">
        <v>82</v>
      </c>
      <c r="AT395" s="188" t="s">
        <v>73</v>
      </c>
      <c r="AU395" s="188" t="s">
        <v>82</v>
      </c>
      <c r="AY395" s="187" t="s">
        <v>153</v>
      </c>
      <c r="BK395" s="189">
        <f>BK396</f>
        <v>0</v>
      </c>
    </row>
    <row r="396" spans="2:65" s="1" customFormat="1" ht="38.25" customHeight="1">
      <c r="B396" s="41"/>
      <c r="C396" s="192" t="s">
        <v>693</v>
      </c>
      <c r="D396" s="192" t="s">
        <v>157</v>
      </c>
      <c r="E396" s="193" t="s">
        <v>1559</v>
      </c>
      <c r="F396" s="194" t="s">
        <v>1560</v>
      </c>
      <c r="G396" s="195" t="s">
        <v>254</v>
      </c>
      <c r="H396" s="196">
        <v>38.642000000000003</v>
      </c>
      <c r="I396" s="197"/>
      <c r="J396" s="198">
        <f>ROUND(I396*H396,2)</f>
        <v>0</v>
      </c>
      <c r="K396" s="194" t="s">
        <v>161</v>
      </c>
      <c r="L396" s="61"/>
      <c r="M396" s="199" t="s">
        <v>30</v>
      </c>
      <c r="N396" s="258" t="s">
        <v>45</v>
      </c>
      <c r="O396" s="259"/>
      <c r="P396" s="260">
        <f>O396*H396</f>
        <v>0</v>
      </c>
      <c r="Q396" s="260">
        <v>0</v>
      </c>
      <c r="R396" s="260">
        <f>Q396*H396</f>
        <v>0</v>
      </c>
      <c r="S396" s="260">
        <v>0</v>
      </c>
      <c r="T396" s="261">
        <f>S396*H396</f>
        <v>0</v>
      </c>
      <c r="AR396" s="24" t="s">
        <v>162</v>
      </c>
      <c r="AT396" s="24" t="s">
        <v>157</v>
      </c>
      <c r="AU396" s="24" t="s">
        <v>84</v>
      </c>
      <c r="AY396" s="24" t="s">
        <v>153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4" t="s">
        <v>82</v>
      </c>
      <c r="BK396" s="203">
        <f>ROUND(I396*H396,2)</f>
        <v>0</v>
      </c>
      <c r="BL396" s="24" t="s">
        <v>162</v>
      </c>
      <c r="BM396" s="24" t="s">
        <v>1561</v>
      </c>
    </row>
    <row r="397" spans="2:65" s="1" customFormat="1" ht="6.95" customHeight="1">
      <c r="B397" s="56"/>
      <c r="C397" s="57"/>
      <c r="D397" s="57"/>
      <c r="E397" s="57"/>
      <c r="F397" s="57"/>
      <c r="G397" s="57"/>
      <c r="H397" s="57"/>
      <c r="I397" s="139"/>
      <c r="J397" s="57"/>
      <c r="K397" s="57"/>
      <c r="L397" s="61"/>
    </row>
  </sheetData>
  <sheetProtection algorithmName="SHA-512" hashValue="JERYQ5YQKTEO2b3zPnhvh2PJzdO2myHgyCScUWu5+ZvriuSaBsD8Ksq8zbc+7hlP30Xw9lwZavJ11Kn4jsJPBw==" saltValue="p6RY422b0Kx0XuHxv7q66BefiRHpF+Q4kXv9vIppE43gIL4VECjI7UJm+A1BJRnyu1FHX+4hoGrtslNrHR8e1g==" spinCount="100000" sheet="1" objects="1" scenarios="1" formatColumns="0" formatRows="0" autoFilter="0"/>
  <autoFilter ref="C86:K396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97</v>
      </c>
      <c r="G1" s="386" t="s">
        <v>98</v>
      </c>
      <c r="H1" s="386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8" t="str">
        <f>'Rekapitulace stavby'!K6</f>
        <v>B1702 Sanace objektu ZŠ Litvínov - Hamr, č.p.220, ul. Mládežnická - škola</v>
      </c>
      <c r="F7" s="379"/>
      <c r="G7" s="379"/>
      <c r="H7" s="379"/>
      <c r="I7" s="117"/>
      <c r="J7" s="29"/>
      <c r="K7" s="31"/>
    </row>
    <row r="8" spans="1:70" s="1" customFormat="1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0" t="s">
        <v>1562</v>
      </c>
      <c r="F9" s="381"/>
      <c r="G9" s="381"/>
      <c r="H9" s="38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1563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7" t="s">
        <v>30</v>
      </c>
      <c r="F24" s="347"/>
      <c r="G24" s="347"/>
      <c r="H24" s="34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ROUND(SUM(BE77:BE79), 2)</f>
        <v>0</v>
      </c>
      <c r="G30" s="42"/>
      <c r="H30" s="42"/>
      <c r="I30" s="131">
        <v>0.21</v>
      </c>
      <c r="J30" s="130">
        <f>ROUND(ROUND((SUM(BE77:BE79)),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ROUND(SUM(BF77:BF79), 2)</f>
        <v>0</v>
      </c>
      <c r="G31" s="42"/>
      <c r="H31" s="42"/>
      <c r="I31" s="131">
        <v>0.15</v>
      </c>
      <c r="J31" s="130">
        <f>ROUND(ROUND((SUM(BF77:BF79)),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ROUND(SUM(BG77:BG79),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ROUND(SUM(BH77:BH79),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ROUND(SUM(BI77:BI79),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8" t="str">
        <f>E7</f>
        <v>B1702 Sanace objektu ZŠ Litvínov - Hamr, č.p.220, ul. Mládežnická - škola</v>
      </c>
      <c r="F45" s="379"/>
      <c r="G45" s="379"/>
      <c r="H45" s="379"/>
      <c r="I45" s="118"/>
      <c r="J45" s="42"/>
      <c r="K45" s="45"/>
    </row>
    <row r="46" spans="2:11" s="1" customFormat="1" ht="14.45" customHeight="1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0" t="str">
        <f>E9</f>
        <v>C-přenos - Silnoproud - přenos</v>
      </c>
      <c r="F47" s="381"/>
      <c r="G47" s="381"/>
      <c r="H47" s="38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Litvínov</v>
      </c>
      <c r="G49" s="42"/>
      <c r="H49" s="42"/>
      <c r="I49" s="119" t="s">
        <v>26</v>
      </c>
      <c r="J49" s="120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Město Litvínov</v>
      </c>
      <c r="G51" s="42"/>
      <c r="H51" s="42"/>
      <c r="I51" s="119" t="s">
        <v>35</v>
      </c>
      <c r="J51" s="347" t="str">
        <f>E21</f>
        <v>BPO spol. s r.o.,Lidická 1239,36317 OSTROV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1564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50000000000003" customHeight="1">
      <c r="B64" s="41"/>
      <c r="C64" s="62" t="s">
        <v>138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6.5" customHeight="1">
      <c r="B67" s="41"/>
      <c r="C67" s="63"/>
      <c r="D67" s="63"/>
      <c r="E67" s="383" t="str">
        <f>E7</f>
        <v>B1702 Sanace objektu ZŠ Litvínov - Hamr, č.p.220, ul. Mládežnická - škola</v>
      </c>
      <c r="F67" s="384"/>
      <c r="G67" s="384"/>
      <c r="H67" s="384"/>
      <c r="I67" s="163"/>
      <c r="J67" s="63"/>
      <c r="K67" s="63"/>
      <c r="L67" s="61"/>
    </row>
    <row r="68" spans="2:65" s="1" customFormat="1" ht="14.45" customHeight="1">
      <c r="B68" s="41"/>
      <c r="C68" s="65" t="s">
        <v>103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17.25" customHeight="1">
      <c r="B69" s="41"/>
      <c r="C69" s="63"/>
      <c r="D69" s="63"/>
      <c r="E69" s="358" t="str">
        <f>E9</f>
        <v>C-přenos - Silnoproud - přenos</v>
      </c>
      <c r="F69" s="385"/>
      <c r="G69" s="385"/>
      <c r="H69" s="385"/>
      <c r="I69" s="163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>
      <c r="B71" s="41"/>
      <c r="C71" s="65" t="s">
        <v>24</v>
      </c>
      <c r="D71" s="63"/>
      <c r="E71" s="63"/>
      <c r="F71" s="164" t="str">
        <f>F12</f>
        <v>Litvínov</v>
      </c>
      <c r="G71" s="63"/>
      <c r="H71" s="63"/>
      <c r="I71" s="165" t="s">
        <v>26</v>
      </c>
      <c r="J71" s="73" t="str">
        <f>IF(J12="","",J12)</f>
        <v>10. 11. 2017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>
      <c r="B73" s="41"/>
      <c r="C73" s="65" t="s">
        <v>28</v>
      </c>
      <c r="D73" s="63"/>
      <c r="E73" s="63"/>
      <c r="F73" s="164" t="str">
        <f>E15</f>
        <v>Město Litvínov</v>
      </c>
      <c r="G73" s="63"/>
      <c r="H73" s="63"/>
      <c r="I73" s="165" t="s">
        <v>35</v>
      </c>
      <c r="J73" s="164" t="str">
        <f>E21</f>
        <v>BPO spol. s r.o.,Lidická 1239,36317 OSTROV</v>
      </c>
      <c r="K73" s="63"/>
      <c r="L73" s="61"/>
    </row>
    <row r="74" spans="2:65" s="1" customFormat="1" ht="14.45" customHeight="1">
      <c r="B74" s="41"/>
      <c r="C74" s="65" t="s">
        <v>33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>
      <c r="B76" s="166"/>
      <c r="C76" s="167" t="s">
        <v>139</v>
      </c>
      <c r="D76" s="168" t="s">
        <v>59</v>
      </c>
      <c r="E76" s="168" t="s">
        <v>55</v>
      </c>
      <c r="F76" s="168" t="s">
        <v>140</v>
      </c>
      <c r="G76" s="168" t="s">
        <v>141</v>
      </c>
      <c r="H76" s="168" t="s">
        <v>142</v>
      </c>
      <c r="I76" s="169" t="s">
        <v>143</v>
      </c>
      <c r="J76" s="168" t="s">
        <v>107</v>
      </c>
      <c r="K76" s="170" t="s">
        <v>144</v>
      </c>
      <c r="L76" s="171"/>
      <c r="M76" s="81" t="s">
        <v>145</v>
      </c>
      <c r="N76" s="82" t="s">
        <v>44</v>
      </c>
      <c r="O76" s="82" t="s">
        <v>146</v>
      </c>
      <c r="P76" s="82" t="s">
        <v>147</v>
      </c>
      <c r="Q76" s="82" t="s">
        <v>148</v>
      </c>
      <c r="R76" s="82" t="s">
        <v>149</v>
      </c>
      <c r="S76" s="82" t="s">
        <v>150</v>
      </c>
      <c r="T76" s="83" t="s">
        <v>151</v>
      </c>
    </row>
    <row r="77" spans="2:65" s="1" customFormat="1" ht="29.25" customHeight="1">
      <c r="B77" s="41"/>
      <c r="C77" s="87" t="s">
        <v>108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73</v>
      </c>
      <c r="AU77" s="24" t="s">
        <v>109</v>
      </c>
      <c r="BK77" s="175">
        <f>BK78</f>
        <v>0</v>
      </c>
    </row>
    <row r="78" spans="2:65" s="10" customFormat="1" ht="37.35" customHeight="1">
      <c r="B78" s="176"/>
      <c r="C78" s="177"/>
      <c r="D78" s="178" t="s">
        <v>73</v>
      </c>
      <c r="E78" s="179" t="s">
        <v>1565</v>
      </c>
      <c r="F78" s="179" t="s">
        <v>1566</v>
      </c>
      <c r="G78" s="177"/>
      <c r="H78" s="177"/>
      <c r="I78" s="180"/>
      <c r="J78" s="181">
        <f>BK78</f>
        <v>0</v>
      </c>
      <c r="K78" s="177"/>
      <c r="L78" s="182"/>
      <c r="M78" s="183"/>
      <c r="N78" s="184"/>
      <c r="O78" s="184"/>
      <c r="P78" s="185">
        <f>P79</f>
        <v>0</v>
      </c>
      <c r="Q78" s="184"/>
      <c r="R78" s="185">
        <f>R79</f>
        <v>0</v>
      </c>
      <c r="S78" s="184"/>
      <c r="T78" s="186">
        <f>T79</f>
        <v>0</v>
      </c>
      <c r="AR78" s="187" t="s">
        <v>84</v>
      </c>
      <c r="AT78" s="188" t="s">
        <v>73</v>
      </c>
      <c r="AU78" s="188" t="s">
        <v>74</v>
      </c>
      <c r="AY78" s="187" t="s">
        <v>153</v>
      </c>
      <c r="BK78" s="189">
        <f>BK79</f>
        <v>0</v>
      </c>
    </row>
    <row r="79" spans="2:65" s="1" customFormat="1" ht="16.5" customHeight="1">
      <c r="B79" s="41"/>
      <c r="C79" s="192" t="s">
        <v>82</v>
      </c>
      <c r="D79" s="192" t="s">
        <v>157</v>
      </c>
      <c r="E79" s="193" t="s">
        <v>1567</v>
      </c>
      <c r="F79" s="194" t="s">
        <v>1568</v>
      </c>
      <c r="G79" s="195" t="s">
        <v>1077</v>
      </c>
      <c r="H79" s="196">
        <v>1</v>
      </c>
      <c r="I79" s="197"/>
      <c r="J79" s="198">
        <f>ROUND(I79*H79,2)</f>
        <v>0</v>
      </c>
      <c r="K79" s="194" t="s">
        <v>30</v>
      </c>
      <c r="L79" s="61"/>
      <c r="M79" s="199" t="s">
        <v>30</v>
      </c>
      <c r="N79" s="258" t="s">
        <v>45</v>
      </c>
      <c r="O79" s="259"/>
      <c r="P79" s="260">
        <f>O79*H79</f>
        <v>0</v>
      </c>
      <c r="Q79" s="260">
        <v>0</v>
      </c>
      <c r="R79" s="260">
        <f>Q79*H79</f>
        <v>0</v>
      </c>
      <c r="S79" s="260">
        <v>0</v>
      </c>
      <c r="T79" s="261">
        <f>S79*H79</f>
        <v>0</v>
      </c>
      <c r="AR79" s="24" t="s">
        <v>270</v>
      </c>
      <c r="AT79" s="24" t="s">
        <v>157</v>
      </c>
      <c r="AU79" s="24" t="s">
        <v>82</v>
      </c>
      <c r="AY79" s="24" t="s">
        <v>153</v>
      </c>
      <c r="BE79" s="203">
        <f>IF(N79="základní",J79,0)</f>
        <v>0</v>
      </c>
      <c r="BF79" s="203">
        <f>IF(N79="snížená",J79,0)</f>
        <v>0</v>
      </c>
      <c r="BG79" s="203">
        <f>IF(N79="zákl. přenesená",J79,0)</f>
        <v>0</v>
      </c>
      <c r="BH79" s="203">
        <f>IF(N79="sníž. přenesená",J79,0)</f>
        <v>0</v>
      </c>
      <c r="BI79" s="203">
        <f>IF(N79="nulová",J79,0)</f>
        <v>0</v>
      </c>
      <c r="BJ79" s="24" t="s">
        <v>82</v>
      </c>
      <c r="BK79" s="203">
        <f>ROUND(I79*H79,2)</f>
        <v>0</v>
      </c>
      <c r="BL79" s="24" t="s">
        <v>270</v>
      </c>
      <c r="BM79" s="24" t="s">
        <v>1569</v>
      </c>
    </row>
    <row r="80" spans="2:65" s="1" customFormat="1" ht="6.95" customHeight="1">
      <c r="B80" s="56"/>
      <c r="C80" s="57"/>
      <c r="D80" s="57"/>
      <c r="E80" s="57"/>
      <c r="F80" s="57"/>
      <c r="G80" s="57"/>
      <c r="H80" s="57"/>
      <c r="I80" s="139"/>
      <c r="J80" s="57"/>
      <c r="K80" s="57"/>
      <c r="L80" s="61"/>
    </row>
  </sheetData>
  <sheetProtection algorithmName="SHA-512" hashValue="g3C/QwzeWpWjPcYO5Y6F6FFgk8f0JUNBf5BFsLZDy0TeTcH4uBbzbzZZN9iGGnVdozDFeqhtG34Fq3K//Xdeug==" saltValue="yYKBCjeCQFbSLJI+Gw8Tmp0OuQ44nvIuQqrMtYvVjq5Rx3gT6mScwrh+KwKtGxgoXzYEuzcTHtVdkuOoAnEyPg==" spinCount="100000" sheet="1" objects="1" scenarios="1" formatColumns="0" formatRows="0" autoFilter="0"/>
  <autoFilter ref="C76:K79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97</v>
      </c>
      <c r="G1" s="386" t="s">
        <v>98</v>
      </c>
      <c r="H1" s="386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93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8" t="str">
        <f>'Rekapitulace stavby'!K6</f>
        <v>B1702 Sanace objektu ZŠ Litvínov - Hamr, č.p.220, ul. Mládežnická - škola</v>
      </c>
      <c r="F7" s="379"/>
      <c r="G7" s="379"/>
      <c r="H7" s="379"/>
      <c r="I7" s="117"/>
      <c r="J7" s="29"/>
      <c r="K7" s="31"/>
    </row>
    <row r="8" spans="1:70" s="1" customFormat="1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0" t="s">
        <v>1570</v>
      </c>
      <c r="F9" s="381"/>
      <c r="G9" s="381"/>
      <c r="H9" s="38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7" t="s">
        <v>30</v>
      </c>
      <c r="F24" s="347"/>
      <c r="G24" s="347"/>
      <c r="H24" s="34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ROUND(SUM(BE77:BE79), 2)</f>
        <v>0</v>
      </c>
      <c r="G30" s="42"/>
      <c r="H30" s="42"/>
      <c r="I30" s="131">
        <v>0.21</v>
      </c>
      <c r="J30" s="130">
        <f>ROUND(ROUND((SUM(BE77:BE79)),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ROUND(SUM(BF77:BF79), 2)</f>
        <v>0</v>
      </c>
      <c r="G31" s="42"/>
      <c r="H31" s="42"/>
      <c r="I31" s="131">
        <v>0.15</v>
      </c>
      <c r="J31" s="130">
        <f>ROUND(ROUND((SUM(BF77:BF79)),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ROUND(SUM(BG77:BG79),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ROUND(SUM(BH77:BH79),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ROUND(SUM(BI77:BI79),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8" t="str">
        <f>E7</f>
        <v>B1702 Sanace objektu ZŠ Litvínov - Hamr, č.p.220, ul. Mládežnická - škola</v>
      </c>
      <c r="F45" s="379"/>
      <c r="G45" s="379"/>
      <c r="H45" s="379"/>
      <c r="I45" s="118"/>
      <c r="J45" s="42"/>
      <c r="K45" s="45"/>
    </row>
    <row r="46" spans="2:11" s="1" customFormat="1" ht="14.45" customHeight="1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0" t="str">
        <f>E9</f>
        <v>D-přenos - VZT -  přenos</v>
      </c>
      <c r="F47" s="381"/>
      <c r="G47" s="381"/>
      <c r="H47" s="38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Litvínov</v>
      </c>
      <c r="G49" s="42"/>
      <c r="H49" s="42"/>
      <c r="I49" s="119" t="s">
        <v>26</v>
      </c>
      <c r="J49" s="120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Město Litvínov</v>
      </c>
      <c r="G51" s="42"/>
      <c r="H51" s="42"/>
      <c r="I51" s="119" t="s">
        <v>35</v>
      </c>
      <c r="J51" s="347" t="str">
        <f>E21</f>
        <v>BPO spol. s r.o.,Lidická 1239,36317 OSTROV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1571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50000000000003" customHeight="1">
      <c r="B64" s="41"/>
      <c r="C64" s="62" t="s">
        <v>138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6.5" customHeight="1">
      <c r="B67" s="41"/>
      <c r="C67" s="63"/>
      <c r="D67" s="63"/>
      <c r="E67" s="383" t="str">
        <f>E7</f>
        <v>B1702 Sanace objektu ZŠ Litvínov - Hamr, č.p.220, ul. Mládežnická - škola</v>
      </c>
      <c r="F67" s="384"/>
      <c r="G67" s="384"/>
      <c r="H67" s="384"/>
      <c r="I67" s="163"/>
      <c r="J67" s="63"/>
      <c r="K67" s="63"/>
      <c r="L67" s="61"/>
    </row>
    <row r="68" spans="2:65" s="1" customFormat="1" ht="14.45" customHeight="1">
      <c r="B68" s="41"/>
      <c r="C68" s="65" t="s">
        <v>103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17.25" customHeight="1">
      <c r="B69" s="41"/>
      <c r="C69" s="63"/>
      <c r="D69" s="63"/>
      <c r="E69" s="358" t="str">
        <f>E9</f>
        <v>D-přenos - VZT -  přenos</v>
      </c>
      <c r="F69" s="385"/>
      <c r="G69" s="385"/>
      <c r="H69" s="385"/>
      <c r="I69" s="163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>
      <c r="B71" s="41"/>
      <c r="C71" s="65" t="s">
        <v>24</v>
      </c>
      <c r="D71" s="63"/>
      <c r="E71" s="63"/>
      <c r="F71" s="164" t="str">
        <f>F12</f>
        <v>Litvínov</v>
      </c>
      <c r="G71" s="63"/>
      <c r="H71" s="63"/>
      <c r="I71" s="165" t="s">
        <v>26</v>
      </c>
      <c r="J71" s="73" t="str">
        <f>IF(J12="","",J12)</f>
        <v>10. 11. 2017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>
      <c r="B73" s="41"/>
      <c r="C73" s="65" t="s">
        <v>28</v>
      </c>
      <c r="D73" s="63"/>
      <c r="E73" s="63"/>
      <c r="F73" s="164" t="str">
        <f>E15</f>
        <v>Město Litvínov</v>
      </c>
      <c r="G73" s="63"/>
      <c r="H73" s="63"/>
      <c r="I73" s="165" t="s">
        <v>35</v>
      </c>
      <c r="J73" s="164" t="str">
        <f>E21</f>
        <v>BPO spol. s r.o.,Lidická 1239,36317 OSTROV</v>
      </c>
      <c r="K73" s="63"/>
      <c r="L73" s="61"/>
    </row>
    <row r="74" spans="2:65" s="1" customFormat="1" ht="14.45" customHeight="1">
      <c r="B74" s="41"/>
      <c r="C74" s="65" t="s">
        <v>33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>
      <c r="B76" s="166"/>
      <c r="C76" s="167" t="s">
        <v>139</v>
      </c>
      <c r="D76" s="168" t="s">
        <v>59</v>
      </c>
      <c r="E76" s="168" t="s">
        <v>55</v>
      </c>
      <c r="F76" s="168" t="s">
        <v>140</v>
      </c>
      <c r="G76" s="168" t="s">
        <v>141</v>
      </c>
      <c r="H76" s="168" t="s">
        <v>142</v>
      </c>
      <c r="I76" s="169" t="s">
        <v>143</v>
      </c>
      <c r="J76" s="168" t="s">
        <v>107</v>
      </c>
      <c r="K76" s="170" t="s">
        <v>144</v>
      </c>
      <c r="L76" s="171"/>
      <c r="M76" s="81" t="s">
        <v>145</v>
      </c>
      <c r="N76" s="82" t="s">
        <v>44</v>
      </c>
      <c r="O76" s="82" t="s">
        <v>146</v>
      </c>
      <c r="P76" s="82" t="s">
        <v>147</v>
      </c>
      <c r="Q76" s="82" t="s">
        <v>148</v>
      </c>
      <c r="R76" s="82" t="s">
        <v>149</v>
      </c>
      <c r="S76" s="82" t="s">
        <v>150</v>
      </c>
      <c r="T76" s="83" t="s">
        <v>151</v>
      </c>
    </row>
    <row r="77" spans="2:65" s="1" customFormat="1" ht="29.25" customHeight="1">
      <c r="B77" s="41"/>
      <c r="C77" s="87" t="s">
        <v>108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73</v>
      </c>
      <c r="AU77" s="24" t="s">
        <v>109</v>
      </c>
      <c r="BK77" s="175">
        <f>BK78</f>
        <v>0</v>
      </c>
    </row>
    <row r="78" spans="2:65" s="10" customFormat="1" ht="37.35" customHeight="1">
      <c r="B78" s="176"/>
      <c r="C78" s="177"/>
      <c r="D78" s="178" t="s">
        <v>73</v>
      </c>
      <c r="E78" s="179" t="s">
        <v>1572</v>
      </c>
      <c r="F78" s="179" t="s">
        <v>1573</v>
      </c>
      <c r="G78" s="177"/>
      <c r="H78" s="177"/>
      <c r="I78" s="180"/>
      <c r="J78" s="181">
        <f>BK78</f>
        <v>0</v>
      </c>
      <c r="K78" s="177"/>
      <c r="L78" s="182"/>
      <c r="M78" s="183"/>
      <c r="N78" s="184"/>
      <c r="O78" s="184"/>
      <c r="P78" s="185">
        <f>P79</f>
        <v>0</v>
      </c>
      <c r="Q78" s="184"/>
      <c r="R78" s="185">
        <f>R79</f>
        <v>0</v>
      </c>
      <c r="S78" s="184"/>
      <c r="T78" s="186">
        <f>T79</f>
        <v>0</v>
      </c>
      <c r="AR78" s="187" t="s">
        <v>84</v>
      </c>
      <c r="AT78" s="188" t="s">
        <v>73</v>
      </c>
      <c r="AU78" s="188" t="s">
        <v>74</v>
      </c>
      <c r="AY78" s="187" t="s">
        <v>153</v>
      </c>
      <c r="BK78" s="189">
        <f>BK79</f>
        <v>0</v>
      </c>
    </row>
    <row r="79" spans="2:65" s="1" customFormat="1" ht="16.5" customHeight="1">
      <c r="B79" s="41"/>
      <c r="C79" s="192" t="s">
        <v>82</v>
      </c>
      <c r="D79" s="192" t="s">
        <v>157</v>
      </c>
      <c r="E79" s="193" t="s">
        <v>1574</v>
      </c>
      <c r="F79" s="194" t="s">
        <v>1575</v>
      </c>
      <c r="G79" s="195" t="s">
        <v>1077</v>
      </c>
      <c r="H79" s="196">
        <v>1</v>
      </c>
      <c r="I79" s="197"/>
      <c r="J79" s="198">
        <f>ROUND(I79*H79,2)</f>
        <v>0</v>
      </c>
      <c r="K79" s="194" t="s">
        <v>30</v>
      </c>
      <c r="L79" s="61"/>
      <c r="M79" s="199" t="s">
        <v>30</v>
      </c>
      <c r="N79" s="258" t="s">
        <v>45</v>
      </c>
      <c r="O79" s="259"/>
      <c r="P79" s="260">
        <f>O79*H79</f>
        <v>0</v>
      </c>
      <c r="Q79" s="260">
        <v>0</v>
      </c>
      <c r="R79" s="260">
        <f>Q79*H79</f>
        <v>0</v>
      </c>
      <c r="S79" s="260">
        <v>0</v>
      </c>
      <c r="T79" s="261">
        <f>S79*H79</f>
        <v>0</v>
      </c>
      <c r="AR79" s="24" t="s">
        <v>270</v>
      </c>
      <c r="AT79" s="24" t="s">
        <v>157</v>
      </c>
      <c r="AU79" s="24" t="s">
        <v>82</v>
      </c>
      <c r="AY79" s="24" t="s">
        <v>153</v>
      </c>
      <c r="BE79" s="203">
        <f>IF(N79="základní",J79,0)</f>
        <v>0</v>
      </c>
      <c r="BF79" s="203">
        <f>IF(N79="snížená",J79,0)</f>
        <v>0</v>
      </c>
      <c r="BG79" s="203">
        <f>IF(N79="zákl. přenesená",J79,0)</f>
        <v>0</v>
      </c>
      <c r="BH79" s="203">
        <f>IF(N79="sníž. přenesená",J79,0)</f>
        <v>0</v>
      </c>
      <c r="BI79" s="203">
        <f>IF(N79="nulová",J79,0)</f>
        <v>0</v>
      </c>
      <c r="BJ79" s="24" t="s">
        <v>82</v>
      </c>
      <c r="BK79" s="203">
        <f>ROUND(I79*H79,2)</f>
        <v>0</v>
      </c>
      <c r="BL79" s="24" t="s">
        <v>270</v>
      </c>
      <c r="BM79" s="24" t="s">
        <v>1576</v>
      </c>
    </row>
    <row r="80" spans="2:65" s="1" customFormat="1" ht="6.95" customHeight="1">
      <c r="B80" s="56"/>
      <c r="C80" s="57"/>
      <c r="D80" s="57"/>
      <c r="E80" s="57"/>
      <c r="F80" s="57"/>
      <c r="G80" s="57"/>
      <c r="H80" s="57"/>
      <c r="I80" s="139"/>
      <c r="J80" s="57"/>
      <c r="K80" s="57"/>
      <c r="L80" s="61"/>
    </row>
  </sheetData>
  <sheetProtection algorithmName="SHA-512" hashValue="7WbM4w81XCCzZFCylfw2jw/t12A+XQTEpsj0VvHXyjTReMyHE72K2S0HDzGPZtTaZcQqUUmwS9p9jIn8W7vseA==" saltValue="wOTxU82KqnLpCg86BDKQUUKinF7IH9IqpP3uVx/ldqg314G5aCfgAsZTG3m0pOpXv4THl/B48CR0M3QrBphe/g==" spinCount="100000" sheet="1" objects="1" scenarios="1" formatColumns="0" formatRows="0" autoFilter="0"/>
  <autoFilter ref="C76:K79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97</v>
      </c>
      <c r="G1" s="386" t="s">
        <v>98</v>
      </c>
      <c r="H1" s="386"/>
      <c r="I1" s="115"/>
      <c r="J1" s="114" t="s">
        <v>99</v>
      </c>
      <c r="K1" s="113" t="s">
        <v>100</v>
      </c>
      <c r="L1" s="114" t="s">
        <v>101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24" t="s">
        <v>96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50000000000003" customHeight="1">
      <c r="B4" s="28"/>
      <c r="C4" s="29"/>
      <c r="D4" s="30" t="s">
        <v>102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78" t="str">
        <f>'Rekapitulace stavby'!K6</f>
        <v>B1702 Sanace objektu ZŠ Litvínov - Hamr, č.p.220, ul. Mládežnická - škola</v>
      </c>
      <c r="F7" s="379"/>
      <c r="G7" s="379"/>
      <c r="H7" s="379"/>
      <c r="I7" s="117"/>
      <c r="J7" s="29"/>
      <c r="K7" s="31"/>
    </row>
    <row r="8" spans="1:70" s="1" customFormat="1">
      <c r="B8" s="41"/>
      <c r="C8" s="42"/>
      <c r="D8" s="37" t="s">
        <v>103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0" t="s">
        <v>1577</v>
      </c>
      <c r="F9" s="381"/>
      <c r="G9" s="381"/>
      <c r="H9" s="381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23</v>
      </c>
      <c r="K11" s="45"/>
    </row>
    <row r="12" spans="1:70" s="1" customFormat="1" ht="14.45" customHeight="1">
      <c r="B12" s="41"/>
      <c r="C12" s="42"/>
      <c r="D12" s="37" t="s">
        <v>24</v>
      </c>
      <c r="E12" s="42"/>
      <c r="F12" s="35" t="s">
        <v>25</v>
      </c>
      <c r="G12" s="42"/>
      <c r="H12" s="42"/>
      <c r="I12" s="119" t="s">
        <v>26</v>
      </c>
      <c r="J12" s="120" t="str">
        <f>'Rekapitulace stavby'!AN8</f>
        <v>10. 11. 2017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28</v>
      </c>
      <c r="E14" s="42"/>
      <c r="F14" s="42"/>
      <c r="G14" s="42"/>
      <c r="H14" s="42"/>
      <c r="I14" s="119" t="s">
        <v>29</v>
      </c>
      <c r="J14" s="35" t="s">
        <v>30</v>
      </c>
      <c r="K14" s="45"/>
    </row>
    <row r="15" spans="1:70" s="1" customFormat="1" ht="18" customHeight="1">
      <c r="B15" s="41"/>
      <c r="C15" s="42"/>
      <c r="D15" s="42"/>
      <c r="E15" s="35" t="s">
        <v>31</v>
      </c>
      <c r="F15" s="42"/>
      <c r="G15" s="42"/>
      <c r="H15" s="42"/>
      <c r="I15" s="119" t="s">
        <v>32</v>
      </c>
      <c r="J15" s="35" t="s">
        <v>30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33</v>
      </c>
      <c r="E17" s="42"/>
      <c r="F17" s="42"/>
      <c r="G17" s="42"/>
      <c r="H17" s="42"/>
      <c r="I17" s="119" t="s">
        <v>29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35</v>
      </c>
      <c r="E20" s="42"/>
      <c r="F20" s="42"/>
      <c r="G20" s="42"/>
      <c r="H20" s="42"/>
      <c r="I20" s="119" t="s">
        <v>29</v>
      </c>
      <c r="J20" s="35" t="s">
        <v>30</v>
      </c>
      <c r="K20" s="45"/>
    </row>
    <row r="21" spans="2:11" s="1" customFormat="1" ht="18" customHeight="1">
      <c r="B21" s="41"/>
      <c r="C21" s="42"/>
      <c r="D21" s="42"/>
      <c r="E21" s="35" t="s">
        <v>36</v>
      </c>
      <c r="F21" s="42"/>
      <c r="G21" s="42"/>
      <c r="H21" s="42"/>
      <c r="I21" s="119" t="s">
        <v>32</v>
      </c>
      <c r="J21" s="35" t="s">
        <v>30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47" t="s">
        <v>30</v>
      </c>
      <c r="F24" s="347"/>
      <c r="G24" s="347"/>
      <c r="H24" s="347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40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42</v>
      </c>
      <c r="G29" s="42"/>
      <c r="H29" s="42"/>
      <c r="I29" s="129" t="s">
        <v>41</v>
      </c>
      <c r="J29" s="46" t="s">
        <v>43</v>
      </c>
      <c r="K29" s="45"/>
    </row>
    <row r="30" spans="2:11" s="1" customFormat="1" ht="14.45" customHeight="1">
      <c r="B30" s="41"/>
      <c r="C30" s="42"/>
      <c r="D30" s="49" t="s">
        <v>44</v>
      </c>
      <c r="E30" s="49" t="s">
        <v>45</v>
      </c>
      <c r="F30" s="130">
        <f>ROUND(SUM(BE78:BE93), 2)</f>
        <v>0</v>
      </c>
      <c r="G30" s="42"/>
      <c r="H30" s="42"/>
      <c r="I30" s="131">
        <v>0.21</v>
      </c>
      <c r="J30" s="130">
        <f>ROUND(ROUND((SUM(BE78:BE93)),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46</v>
      </c>
      <c r="F31" s="130">
        <f>ROUND(SUM(BF78:BF93), 2)</f>
        <v>0</v>
      </c>
      <c r="G31" s="42"/>
      <c r="H31" s="42"/>
      <c r="I31" s="131">
        <v>0.15</v>
      </c>
      <c r="J31" s="130">
        <f>ROUND(ROUND((SUM(BF78:BF93)),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47</v>
      </c>
      <c r="F32" s="130">
        <f>ROUND(SUM(BG78:BG93),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48</v>
      </c>
      <c r="F33" s="130">
        <f>ROUND(SUM(BH78:BH93),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49</v>
      </c>
      <c r="F34" s="130">
        <f>ROUND(SUM(BI78:BI93),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50</v>
      </c>
      <c r="E36" s="79"/>
      <c r="F36" s="79"/>
      <c r="G36" s="134" t="s">
        <v>51</v>
      </c>
      <c r="H36" s="135" t="s">
        <v>52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8" t="str">
        <f>E7</f>
        <v>B1702 Sanace objektu ZŠ Litvínov - Hamr, č.p.220, ul. Mládežnická - škola</v>
      </c>
      <c r="F45" s="379"/>
      <c r="G45" s="379"/>
      <c r="H45" s="379"/>
      <c r="I45" s="118"/>
      <c r="J45" s="42"/>
      <c r="K45" s="45"/>
    </row>
    <row r="46" spans="2:11" s="1" customFormat="1" ht="14.45" customHeight="1">
      <c r="B46" s="41"/>
      <c r="C46" s="37" t="s">
        <v>103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0" t="str">
        <f>E9</f>
        <v>E - VRN+VON</v>
      </c>
      <c r="F47" s="381"/>
      <c r="G47" s="381"/>
      <c r="H47" s="381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24</v>
      </c>
      <c r="D49" s="42"/>
      <c r="E49" s="42"/>
      <c r="F49" s="35" t="str">
        <f>F12</f>
        <v>Litvínov</v>
      </c>
      <c r="G49" s="42"/>
      <c r="H49" s="42"/>
      <c r="I49" s="119" t="s">
        <v>26</v>
      </c>
      <c r="J49" s="120" t="str">
        <f>IF(J12="","",J12)</f>
        <v>10. 11. 2017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28</v>
      </c>
      <c r="D51" s="42"/>
      <c r="E51" s="42"/>
      <c r="F51" s="35" t="str">
        <f>E15</f>
        <v>Město Litvínov</v>
      </c>
      <c r="G51" s="42"/>
      <c r="H51" s="42"/>
      <c r="I51" s="119" t="s">
        <v>35</v>
      </c>
      <c r="J51" s="347" t="str">
        <f>E21</f>
        <v>BPO spol. s r.o.,Lidická 1239,36317 OSTROV</v>
      </c>
      <c r="K51" s="45"/>
    </row>
    <row r="52" spans="2:47" s="1" customFormat="1" ht="14.45" customHeight="1">
      <c r="B52" s="41"/>
      <c r="C52" s="37" t="s">
        <v>33</v>
      </c>
      <c r="D52" s="42"/>
      <c r="E52" s="42"/>
      <c r="F52" s="35" t="str">
        <f>IF(E18="","",E18)</f>
        <v/>
      </c>
      <c r="G52" s="42"/>
      <c r="H52" s="42"/>
      <c r="I52" s="118"/>
      <c r="J52" s="38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1578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7" customFormat="1" ht="24.95" customHeight="1">
      <c r="B58" s="149"/>
      <c r="C58" s="150"/>
      <c r="D58" s="151" t="s">
        <v>1579</v>
      </c>
      <c r="E58" s="152"/>
      <c r="F58" s="152"/>
      <c r="G58" s="152"/>
      <c r="H58" s="152"/>
      <c r="I58" s="153"/>
      <c r="J58" s="154">
        <f>J82</f>
        <v>0</v>
      </c>
      <c r="K58" s="155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5" s="1" customFormat="1" ht="36.950000000000003" customHeight="1">
      <c r="B65" s="41"/>
      <c r="C65" s="62" t="s">
        <v>138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5" s="1" customFormat="1" ht="16.5" customHeight="1">
      <c r="B68" s="41"/>
      <c r="C68" s="63"/>
      <c r="D68" s="63"/>
      <c r="E68" s="383" t="str">
        <f>E7</f>
        <v>B1702 Sanace objektu ZŠ Litvínov - Hamr, č.p.220, ul. Mládežnická - škola</v>
      </c>
      <c r="F68" s="384"/>
      <c r="G68" s="384"/>
      <c r="H68" s="384"/>
      <c r="I68" s="163"/>
      <c r="J68" s="63"/>
      <c r="K68" s="63"/>
      <c r="L68" s="61"/>
    </row>
    <row r="69" spans="2:65" s="1" customFormat="1" ht="14.45" customHeight="1">
      <c r="B69" s="41"/>
      <c r="C69" s="65" t="s">
        <v>103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5" s="1" customFormat="1" ht="17.25" customHeight="1">
      <c r="B70" s="41"/>
      <c r="C70" s="63"/>
      <c r="D70" s="63"/>
      <c r="E70" s="358" t="str">
        <f>E9</f>
        <v>E - VRN+VON</v>
      </c>
      <c r="F70" s="385"/>
      <c r="G70" s="385"/>
      <c r="H70" s="385"/>
      <c r="I70" s="163"/>
      <c r="J70" s="63"/>
      <c r="K70" s="63"/>
      <c r="L70" s="61"/>
    </row>
    <row r="71" spans="2:65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5" s="1" customFormat="1" ht="18" customHeight="1">
      <c r="B72" s="41"/>
      <c r="C72" s="65" t="s">
        <v>24</v>
      </c>
      <c r="D72" s="63"/>
      <c r="E72" s="63"/>
      <c r="F72" s="164" t="str">
        <f>F12</f>
        <v>Litvínov</v>
      </c>
      <c r="G72" s="63"/>
      <c r="H72" s="63"/>
      <c r="I72" s="165" t="s">
        <v>26</v>
      </c>
      <c r="J72" s="73" t="str">
        <f>IF(J12="","",J12)</f>
        <v>10. 11. 2017</v>
      </c>
      <c r="K72" s="63"/>
      <c r="L72" s="61"/>
    </row>
    <row r="73" spans="2:65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5" s="1" customFormat="1">
      <c r="B74" s="41"/>
      <c r="C74" s="65" t="s">
        <v>28</v>
      </c>
      <c r="D74" s="63"/>
      <c r="E74" s="63"/>
      <c r="F74" s="164" t="str">
        <f>E15</f>
        <v>Město Litvínov</v>
      </c>
      <c r="G74" s="63"/>
      <c r="H74" s="63"/>
      <c r="I74" s="165" t="s">
        <v>35</v>
      </c>
      <c r="J74" s="164" t="str">
        <f>E21</f>
        <v>BPO spol. s r.o.,Lidická 1239,36317 OSTROV</v>
      </c>
      <c r="K74" s="63"/>
      <c r="L74" s="61"/>
    </row>
    <row r="75" spans="2:65" s="1" customFormat="1" ht="14.45" customHeight="1">
      <c r="B75" s="41"/>
      <c r="C75" s="65" t="s">
        <v>33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5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5" s="9" customFormat="1" ht="29.25" customHeight="1">
      <c r="B77" s="166"/>
      <c r="C77" s="167" t="s">
        <v>139</v>
      </c>
      <c r="D77" s="168" t="s">
        <v>59</v>
      </c>
      <c r="E77" s="168" t="s">
        <v>55</v>
      </c>
      <c r="F77" s="168" t="s">
        <v>140</v>
      </c>
      <c r="G77" s="168" t="s">
        <v>141</v>
      </c>
      <c r="H77" s="168" t="s">
        <v>142</v>
      </c>
      <c r="I77" s="169" t="s">
        <v>143</v>
      </c>
      <c r="J77" s="168" t="s">
        <v>107</v>
      </c>
      <c r="K77" s="170" t="s">
        <v>144</v>
      </c>
      <c r="L77" s="171"/>
      <c r="M77" s="81" t="s">
        <v>145</v>
      </c>
      <c r="N77" s="82" t="s">
        <v>44</v>
      </c>
      <c r="O77" s="82" t="s">
        <v>146</v>
      </c>
      <c r="P77" s="82" t="s">
        <v>147</v>
      </c>
      <c r="Q77" s="82" t="s">
        <v>148</v>
      </c>
      <c r="R77" s="82" t="s">
        <v>149</v>
      </c>
      <c r="S77" s="82" t="s">
        <v>150</v>
      </c>
      <c r="T77" s="83" t="s">
        <v>151</v>
      </c>
    </row>
    <row r="78" spans="2:65" s="1" customFormat="1" ht="29.25" customHeight="1">
      <c r="B78" s="41"/>
      <c r="C78" s="87" t="s">
        <v>108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P79+P82</f>
        <v>0</v>
      </c>
      <c r="Q78" s="85"/>
      <c r="R78" s="173">
        <f>R79+R82</f>
        <v>0</v>
      </c>
      <c r="S78" s="85"/>
      <c r="T78" s="174">
        <f>T79+T82</f>
        <v>0</v>
      </c>
      <c r="AT78" s="24" t="s">
        <v>73</v>
      </c>
      <c r="AU78" s="24" t="s">
        <v>109</v>
      </c>
      <c r="BK78" s="175">
        <f>BK79+BK82</f>
        <v>0</v>
      </c>
    </row>
    <row r="79" spans="2:65" s="10" customFormat="1" ht="37.35" customHeight="1">
      <c r="B79" s="176"/>
      <c r="C79" s="177"/>
      <c r="D79" s="178" t="s">
        <v>73</v>
      </c>
      <c r="E79" s="179" t="s">
        <v>1580</v>
      </c>
      <c r="F79" s="179" t="s">
        <v>1581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SUM(P80:P81)</f>
        <v>0</v>
      </c>
      <c r="Q79" s="184"/>
      <c r="R79" s="185">
        <f>SUM(R80:R81)</f>
        <v>0</v>
      </c>
      <c r="S79" s="184"/>
      <c r="T79" s="186">
        <f>SUM(T80:T81)</f>
        <v>0</v>
      </c>
      <c r="AR79" s="187" t="s">
        <v>202</v>
      </c>
      <c r="AT79" s="188" t="s">
        <v>73</v>
      </c>
      <c r="AU79" s="188" t="s">
        <v>74</v>
      </c>
      <c r="AY79" s="187" t="s">
        <v>153</v>
      </c>
      <c r="BK79" s="189">
        <f>SUM(BK80:BK81)</f>
        <v>0</v>
      </c>
    </row>
    <row r="80" spans="2:65" s="1" customFormat="1" ht="16.5" customHeight="1">
      <c r="B80" s="41"/>
      <c r="C80" s="192" t="s">
        <v>82</v>
      </c>
      <c r="D80" s="192" t="s">
        <v>157</v>
      </c>
      <c r="E80" s="193" t="s">
        <v>1582</v>
      </c>
      <c r="F80" s="194" t="s">
        <v>1583</v>
      </c>
      <c r="G80" s="195" t="s">
        <v>1584</v>
      </c>
      <c r="H80" s="196">
        <v>1</v>
      </c>
      <c r="I80" s="197"/>
      <c r="J80" s="198">
        <f>ROUND(I80*H80,2)</f>
        <v>0</v>
      </c>
      <c r="K80" s="194" t="s">
        <v>30</v>
      </c>
      <c r="L80" s="61"/>
      <c r="M80" s="199" t="s">
        <v>30</v>
      </c>
      <c r="N80" s="200" t="s">
        <v>45</v>
      </c>
      <c r="O80" s="42"/>
      <c r="P80" s="201">
        <f>O80*H80</f>
        <v>0</v>
      </c>
      <c r="Q80" s="201">
        <v>0</v>
      </c>
      <c r="R80" s="201">
        <f>Q80*H80</f>
        <v>0</v>
      </c>
      <c r="S80" s="201">
        <v>0</v>
      </c>
      <c r="T80" s="202">
        <f>S80*H80</f>
        <v>0</v>
      </c>
      <c r="AR80" s="24" t="s">
        <v>162</v>
      </c>
      <c r="AT80" s="24" t="s">
        <v>157</v>
      </c>
      <c r="AU80" s="24" t="s">
        <v>82</v>
      </c>
      <c r="AY80" s="24" t="s">
        <v>153</v>
      </c>
      <c r="BE80" s="203">
        <f>IF(N80="základní",J80,0)</f>
        <v>0</v>
      </c>
      <c r="BF80" s="203">
        <f>IF(N80="snížená",J80,0)</f>
        <v>0</v>
      </c>
      <c r="BG80" s="203">
        <f>IF(N80="zákl. přenesená",J80,0)</f>
        <v>0</v>
      </c>
      <c r="BH80" s="203">
        <f>IF(N80="sníž. přenesená",J80,0)</f>
        <v>0</v>
      </c>
      <c r="BI80" s="203">
        <f>IF(N80="nulová",J80,0)</f>
        <v>0</v>
      </c>
      <c r="BJ80" s="24" t="s">
        <v>82</v>
      </c>
      <c r="BK80" s="203">
        <f>ROUND(I80*H80,2)</f>
        <v>0</v>
      </c>
      <c r="BL80" s="24" t="s">
        <v>162</v>
      </c>
      <c r="BM80" s="24" t="s">
        <v>1585</v>
      </c>
    </row>
    <row r="81" spans="2:65" s="1" customFormat="1" ht="16.5" customHeight="1">
      <c r="B81" s="41"/>
      <c r="C81" s="192" t="s">
        <v>84</v>
      </c>
      <c r="D81" s="192" t="s">
        <v>157</v>
      </c>
      <c r="E81" s="193" t="s">
        <v>1586</v>
      </c>
      <c r="F81" s="194" t="s">
        <v>1587</v>
      </c>
      <c r="G81" s="195" t="s">
        <v>1584</v>
      </c>
      <c r="H81" s="196">
        <v>1</v>
      </c>
      <c r="I81" s="197"/>
      <c r="J81" s="198">
        <f>ROUND(I81*H81,2)</f>
        <v>0</v>
      </c>
      <c r="K81" s="194" t="s">
        <v>30</v>
      </c>
      <c r="L81" s="61"/>
      <c r="M81" s="199" t="s">
        <v>30</v>
      </c>
      <c r="N81" s="200" t="s">
        <v>45</v>
      </c>
      <c r="O81" s="42"/>
      <c r="P81" s="201">
        <f>O81*H81</f>
        <v>0</v>
      </c>
      <c r="Q81" s="201">
        <v>0</v>
      </c>
      <c r="R81" s="201">
        <f>Q81*H81</f>
        <v>0</v>
      </c>
      <c r="S81" s="201">
        <v>0</v>
      </c>
      <c r="T81" s="202">
        <f>S81*H81</f>
        <v>0</v>
      </c>
      <c r="AR81" s="24" t="s">
        <v>162</v>
      </c>
      <c r="AT81" s="24" t="s">
        <v>157</v>
      </c>
      <c r="AU81" s="24" t="s">
        <v>82</v>
      </c>
      <c r="AY81" s="24" t="s">
        <v>153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82</v>
      </c>
      <c r="BK81" s="203">
        <f>ROUND(I81*H81,2)</f>
        <v>0</v>
      </c>
      <c r="BL81" s="24" t="s">
        <v>162</v>
      </c>
      <c r="BM81" s="24" t="s">
        <v>1588</v>
      </c>
    </row>
    <row r="82" spans="2:65" s="10" customFormat="1" ht="37.35" customHeight="1">
      <c r="B82" s="176"/>
      <c r="C82" s="177"/>
      <c r="D82" s="178" t="s">
        <v>73</v>
      </c>
      <c r="E82" s="179" t="s">
        <v>1589</v>
      </c>
      <c r="F82" s="179" t="s">
        <v>1590</v>
      </c>
      <c r="G82" s="177"/>
      <c r="H82" s="177"/>
      <c r="I82" s="180"/>
      <c r="J82" s="181">
        <f>BK82</f>
        <v>0</v>
      </c>
      <c r="K82" s="177"/>
      <c r="L82" s="182"/>
      <c r="M82" s="183"/>
      <c r="N82" s="184"/>
      <c r="O82" s="184"/>
      <c r="P82" s="185">
        <f>SUM(P83:P93)</f>
        <v>0</v>
      </c>
      <c r="Q82" s="184"/>
      <c r="R82" s="185">
        <f>SUM(R83:R93)</f>
        <v>0</v>
      </c>
      <c r="S82" s="184"/>
      <c r="T82" s="186">
        <f>SUM(T83:T93)</f>
        <v>0</v>
      </c>
      <c r="AR82" s="187" t="s">
        <v>162</v>
      </c>
      <c r="AT82" s="188" t="s">
        <v>73</v>
      </c>
      <c r="AU82" s="188" t="s">
        <v>74</v>
      </c>
      <c r="AY82" s="187" t="s">
        <v>153</v>
      </c>
      <c r="BK82" s="189">
        <f>SUM(BK83:BK93)</f>
        <v>0</v>
      </c>
    </row>
    <row r="83" spans="2:65" s="1" customFormat="1" ht="16.5" customHeight="1">
      <c r="B83" s="41"/>
      <c r="C83" s="192" t="s">
        <v>163</v>
      </c>
      <c r="D83" s="192" t="s">
        <v>157</v>
      </c>
      <c r="E83" s="193" t="s">
        <v>1591</v>
      </c>
      <c r="F83" s="194" t="s">
        <v>1592</v>
      </c>
      <c r="G83" s="195" t="s">
        <v>1584</v>
      </c>
      <c r="H83" s="196">
        <v>1</v>
      </c>
      <c r="I83" s="197"/>
      <c r="J83" s="198">
        <f t="shared" ref="J83:J93" si="0">ROUND(I83*H83,2)</f>
        <v>0</v>
      </c>
      <c r="K83" s="194" t="s">
        <v>30</v>
      </c>
      <c r="L83" s="61"/>
      <c r="M83" s="199" t="s">
        <v>30</v>
      </c>
      <c r="N83" s="200" t="s">
        <v>45</v>
      </c>
      <c r="O83" s="42"/>
      <c r="P83" s="201">
        <f t="shared" ref="P83:P93" si="1">O83*H83</f>
        <v>0</v>
      </c>
      <c r="Q83" s="201">
        <v>0</v>
      </c>
      <c r="R83" s="201">
        <f t="shared" ref="R83:R93" si="2">Q83*H83</f>
        <v>0</v>
      </c>
      <c r="S83" s="201">
        <v>0</v>
      </c>
      <c r="T83" s="202">
        <f t="shared" ref="T83:T93" si="3">S83*H83</f>
        <v>0</v>
      </c>
      <c r="AR83" s="24" t="s">
        <v>1593</v>
      </c>
      <c r="AT83" s="24" t="s">
        <v>157</v>
      </c>
      <c r="AU83" s="24" t="s">
        <v>82</v>
      </c>
      <c r="AY83" s="24" t="s">
        <v>153</v>
      </c>
      <c r="BE83" s="203">
        <f t="shared" ref="BE83:BE93" si="4">IF(N83="základní",J83,0)</f>
        <v>0</v>
      </c>
      <c r="BF83" s="203">
        <f t="shared" ref="BF83:BF93" si="5">IF(N83="snížená",J83,0)</f>
        <v>0</v>
      </c>
      <c r="BG83" s="203">
        <f t="shared" ref="BG83:BG93" si="6">IF(N83="zákl. přenesená",J83,0)</f>
        <v>0</v>
      </c>
      <c r="BH83" s="203">
        <f t="shared" ref="BH83:BH93" si="7">IF(N83="sníž. přenesená",J83,0)</f>
        <v>0</v>
      </c>
      <c r="BI83" s="203">
        <f t="shared" ref="BI83:BI93" si="8">IF(N83="nulová",J83,0)</f>
        <v>0</v>
      </c>
      <c r="BJ83" s="24" t="s">
        <v>82</v>
      </c>
      <c r="BK83" s="203">
        <f t="shared" ref="BK83:BK93" si="9">ROUND(I83*H83,2)</f>
        <v>0</v>
      </c>
      <c r="BL83" s="24" t="s">
        <v>1593</v>
      </c>
      <c r="BM83" s="24" t="s">
        <v>1594</v>
      </c>
    </row>
    <row r="84" spans="2:65" s="1" customFormat="1" ht="16.5" customHeight="1">
      <c r="B84" s="41"/>
      <c r="C84" s="192" t="s">
        <v>162</v>
      </c>
      <c r="D84" s="192" t="s">
        <v>157</v>
      </c>
      <c r="E84" s="193" t="s">
        <v>1595</v>
      </c>
      <c r="F84" s="194" t="s">
        <v>1596</v>
      </c>
      <c r="G84" s="195" t="s">
        <v>1584</v>
      </c>
      <c r="H84" s="196">
        <v>1</v>
      </c>
      <c r="I84" s="197"/>
      <c r="J84" s="198">
        <f t="shared" si="0"/>
        <v>0</v>
      </c>
      <c r="K84" s="194" t="s">
        <v>30</v>
      </c>
      <c r="L84" s="61"/>
      <c r="M84" s="199" t="s">
        <v>30</v>
      </c>
      <c r="N84" s="200" t="s">
        <v>45</v>
      </c>
      <c r="O84" s="42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4" t="s">
        <v>1593</v>
      </c>
      <c r="AT84" s="24" t="s">
        <v>157</v>
      </c>
      <c r="AU84" s="24" t="s">
        <v>82</v>
      </c>
      <c r="AY84" s="24" t="s">
        <v>153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4" t="s">
        <v>82</v>
      </c>
      <c r="BK84" s="203">
        <f t="shared" si="9"/>
        <v>0</v>
      </c>
      <c r="BL84" s="24" t="s">
        <v>1593</v>
      </c>
      <c r="BM84" s="24" t="s">
        <v>1597</v>
      </c>
    </row>
    <row r="85" spans="2:65" s="1" customFormat="1" ht="25.5" customHeight="1">
      <c r="B85" s="41"/>
      <c r="C85" s="192" t="s">
        <v>202</v>
      </c>
      <c r="D85" s="192" t="s">
        <v>157</v>
      </c>
      <c r="E85" s="193" t="s">
        <v>1598</v>
      </c>
      <c r="F85" s="194" t="s">
        <v>1599</v>
      </c>
      <c r="G85" s="195" t="s">
        <v>1584</v>
      </c>
      <c r="H85" s="196">
        <v>1</v>
      </c>
      <c r="I85" s="197"/>
      <c r="J85" s="198">
        <f t="shared" si="0"/>
        <v>0</v>
      </c>
      <c r="K85" s="194" t="s">
        <v>30</v>
      </c>
      <c r="L85" s="61"/>
      <c r="M85" s="199" t="s">
        <v>30</v>
      </c>
      <c r="N85" s="200" t="s">
        <v>45</v>
      </c>
      <c r="O85" s="42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4" t="s">
        <v>1593</v>
      </c>
      <c r="AT85" s="24" t="s">
        <v>157</v>
      </c>
      <c r="AU85" s="24" t="s">
        <v>82</v>
      </c>
      <c r="AY85" s="24" t="s">
        <v>153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4" t="s">
        <v>82</v>
      </c>
      <c r="BK85" s="203">
        <f t="shared" si="9"/>
        <v>0</v>
      </c>
      <c r="BL85" s="24" t="s">
        <v>1593</v>
      </c>
      <c r="BM85" s="24" t="s">
        <v>1600</v>
      </c>
    </row>
    <row r="86" spans="2:65" s="1" customFormat="1" ht="16.5" customHeight="1">
      <c r="B86" s="41"/>
      <c r="C86" s="192" t="s">
        <v>211</v>
      </c>
      <c r="D86" s="192" t="s">
        <v>157</v>
      </c>
      <c r="E86" s="193" t="s">
        <v>1601</v>
      </c>
      <c r="F86" s="194" t="s">
        <v>1602</v>
      </c>
      <c r="G86" s="195" t="s">
        <v>1584</v>
      </c>
      <c r="H86" s="196">
        <v>1</v>
      </c>
      <c r="I86" s="197"/>
      <c r="J86" s="198">
        <f t="shared" si="0"/>
        <v>0</v>
      </c>
      <c r="K86" s="194" t="s">
        <v>30</v>
      </c>
      <c r="L86" s="61"/>
      <c r="M86" s="199" t="s">
        <v>30</v>
      </c>
      <c r="N86" s="200" t="s">
        <v>45</v>
      </c>
      <c r="O86" s="42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4" t="s">
        <v>1593</v>
      </c>
      <c r="AT86" s="24" t="s">
        <v>157</v>
      </c>
      <c r="AU86" s="24" t="s">
        <v>82</v>
      </c>
      <c r="AY86" s="24" t="s">
        <v>153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4" t="s">
        <v>82</v>
      </c>
      <c r="BK86" s="203">
        <f t="shared" si="9"/>
        <v>0</v>
      </c>
      <c r="BL86" s="24" t="s">
        <v>1593</v>
      </c>
      <c r="BM86" s="24" t="s">
        <v>1603</v>
      </c>
    </row>
    <row r="87" spans="2:65" s="1" customFormat="1" ht="25.5" customHeight="1">
      <c r="B87" s="41"/>
      <c r="C87" s="192" t="s">
        <v>215</v>
      </c>
      <c r="D87" s="192" t="s">
        <v>157</v>
      </c>
      <c r="E87" s="193" t="s">
        <v>1604</v>
      </c>
      <c r="F87" s="194" t="s">
        <v>1605</v>
      </c>
      <c r="G87" s="195" t="s">
        <v>1584</v>
      </c>
      <c r="H87" s="196">
        <v>1</v>
      </c>
      <c r="I87" s="197"/>
      <c r="J87" s="198">
        <f t="shared" si="0"/>
        <v>0</v>
      </c>
      <c r="K87" s="194" t="s">
        <v>30</v>
      </c>
      <c r="L87" s="61"/>
      <c r="M87" s="199" t="s">
        <v>30</v>
      </c>
      <c r="N87" s="200" t="s">
        <v>45</v>
      </c>
      <c r="O87" s="42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4" t="s">
        <v>1593</v>
      </c>
      <c r="AT87" s="24" t="s">
        <v>157</v>
      </c>
      <c r="AU87" s="24" t="s">
        <v>82</v>
      </c>
      <c r="AY87" s="24" t="s">
        <v>153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4" t="s">
        <v>82</v>
      </c>
      <c r="BK87" s="203">
        <f t="shared" si="9"/>
        <v>0</v>
      </c>
      <c r="BL87" s="24" t="s">
        <v>1593</v>
      </c>
      <c r="BM87" s="24" t="s">
        <v>1606</v>
      </c>
    </row>
    <row r="88" spans="2:65" s="1" customFormat="1" ht="16.5" customHeight="1">
      <c r="B88" s="41"/>
      <c r="C88" s="192" t="s">
        <v>219</v>
      </c>
      <c r="D88" s="192" t="s">
        <v>157</v>
      </c>
      <c r="E88" s="193" t="s">
        <v>1607</v>
      </c>
      <c r="F88" s="194" t="s">
        <v>1608</v>
      </c>
      <c r="G88" s="195" t="s">
        <v>1584</v>
      </c>
      <c r="H88" s="196">
        <v>1</v>
      </c>
      <c r="I88" s="197"/>
      <c r="J88" s="198">
        <f t="shared" si="0"/>
        <v>0</v>
      </c>
      <c r="K88" s="194" t="s">
        <v>30</v>
      </c>
      <c r="L88" s="61"/>
      <c r="M88" s="199" t="s">
        <v>30</v>
      </c>
      <c r="N88" s="200" t="s">
        <v>45</v>
      </c>
      <c r="O88" s="42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4" t="s">
        <v>1593</v>
      </c>
      <c r="AT88" s="24" t="s">
        <v>157</v>
      </c>
      <c r="AU88" s="24" t="s">
        <v>82</v>
      </c>
      <c r="AY88" s="24" t="s">
        <v>153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4" t="s">
        <v>82</v>
      </c>
      <c r="BK88" s="203">
        <f t="shared" si="9"/>
        <v>0</v>
      </c>
      <c r="BL88" s="24" t="s">
        <v>1593</v>
      </c>
      <c r="BM88" s="24" t="s">
        <v>1609</v>
      </c>
    </row>
    <row r="89" spans="2:65" s="1" customFormat="1" ht="51" customHeight="1">
      <c r="B89" s="41"/>
      <c r="C89" s="192" t="s">
        <v>223</v>
      </c>
      <c r="D89" s="192" t="s">
        <v>157</v>
      </c>
      <c r="E89" s="193" t="s">
        <v>1610</v>
      </c>
      <c r="F89" s="194" t="s">
        <v>1611</v>
      </c>
      <c r="G89" s="195" t="s">
        <v>1584</v>
      </c>
      <c r="H89" s="196">
        <v>1</v>
      </c>
      <c r="I89" s="197"/>
      <c r="J89" s="198">
        <f t="shared" si="0"/>
        <v>0</v>
      </c>
      <c r="K89" s="194" t="s">
        <v>30</v>
      </c>
      <c r="L89" s="61"/>
      <c r="M89" s="199" t="s">
        <v>30</v>
      </c>
      <c r="N89" s="200" t="s">
        <v>45</v>
      </c>
      <c r="O89" s="42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4" t="s">
        <v>1593</v>
      </c>
      <c r="AT89" s="24" t="s">
        <v>157</v>
      </c>
      <c r="AU89" s="24" t="s">
        <v>82</v>
      </c>
      <c r="AY89" s="24" t="s">
        <v>153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4" t="s">
        <v>82</v>
      </c>
      <c r="BK89" s="203">
        <f t="shared" si="9"/>
        <v>0</v>
      </c>
      <c r="BL89" s="24" t="s">
        <v>1593</v>
      </c>
      <c r="BM89" s="24" t="s">
        <v>1612</v>
      </c>
    </row>
    <row r="90" spans="2:65" s="1" customFormat="1" ht="16.5" customHeight="1">
      <c r="B90" s="41"/>
      <c r="C90" s="192" t="s">
        <v>228</v>
      </c>
      <c r="D90" s="192" t="s">
        <v>157</v>
      </c>
      <c r="E90" s="193" t="s">
        <v>1613</v>
      </c>
      <c r="F90" s="194" t="s">
        <v>1614</v>
      </c>
      <c r="G90" s="195" t="s">
        <v>1584</v>
      </c>
      <c r="H90" s="196">
        <v>1</v>
      </c>
      <c r="I90" s="197"/>
      <c r="J90" s="198">
        <f t="shared" si="0"/>
        <v>0</v>
      </c>
      <c r="K90" s="194" t="s">
        <v>30</v>
      </c>
      <c r="L90" s="61"/>
      <c r="M90" s="199" t="s">
        <v>30</v>
      </c>
      <c r="N90" s="200" t="s">
        <v>45</v>
      </c>
      <c r="O90" s="42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4" t="s">
        <v>1593</v>
      </c>
      <c r="AT90" s="24" t="s">
        <v>157</v>
      </c>
      <c r="AU90" s="24" t="s">
        <v>82</v>
      </c>
      <c r="AY90" s="24" t="s">
        <v>153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4" t="s">
        <v>82</v>
      </c>
      <c r="BK90" s="203">
        <f t="shared" si="9"/>
        <v>0</v>
      </c>
      <c r="BL90" s="24" t="s">
        <v>1593</v>
      </c>
      <c r="BM90" s="24" t="s">
        <v>1615</v>
      </c>
    </row>
    <row r="91" spans="2:65" s="1" customFormat="1" ht="51" customHeight="1">
      <c r="B91" s="41"/>
      <c r="C91" s="192" t="s">
        <v>238</v>
      </c>
      <c r="D91" s="192" t="s">
        <v>157</v>
      </c>
      <c r="E91" s="193" t="s">
        <v>1616</v>
      </c>
      <c r="F91" s="194" t="s">
        <v>1617</v>
      </c>
      <c r="G91" s="195" t="s">
        <v>1584</v>
      </c>
      <c r="H91" s="196">
        <v>1</v>
      </c>
      <c r="I91" s="197"/>
      <c r="J91" s="198">
        <f t="shared" si="0"/>
        <v>0</v>
      </c>
      <c r="K91" s="194" t="s">
        <v>30</v>
      </c>
      <c r="L91" s="61"/>
      <c r="M91" s="199" t="s">
        <v>30</v>
      </c>
      <c r="N91" s="200" t="s">
        <v>45</v>
      </c>
      <c r="O91" s="42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4" t="s">
        <v>1593</v>
      </c>
      <c r="AT91" s="24" t="s">
        <v>157</v>
      </c>
      <c r="AU91" s="24" t="s">
        <v>82</v>
      </c>
      <c r="AY91" s="24" t="s">
        <v>153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4" t="s">
        <v>82</v>
      </c>
      <c r="BK91" s="203">
        <f t="shared" si="9"/>
        <v>0</v>
      </c>
      <c r="BL91" s="24" t="s">
        <v>1593</v>
      </c>
      <c r="BM91" s="24" t="s">
        <v>1618</v>
      </c>
    </row>
    <row r="92" spans="2:65" s="1" customFormat="1" ht="16.5" customHeight="1">
      <c r="B92" s="41"/>
      <c r="C92" s="192" t="s">
        <v>245</v>
      </c>
      <c r="D92" s="192" t="s">
        <v>157</v>
      </c>
      <c r="E92" s="193" t="s">
        <v>228</v>
      </c>
      <c r="F92" s="194" t="s">
        <v>1619</v>
      </c>
      <c r="G92" s="195" t="s">
        <v>1584</v>
      </c>
      <c r="H92" s="196">
        <v>1</v>
      </c>
      <c r="I92" s="197"/>
      <c r="J92" s="198">
        <f t="shared" si="0"/>
        <v>0</v>
      </c>
      <c r="K92" s="194" t="s">
        <v>30</v>
      </c>
      <c r="L92" s="61"/>
      <c r="M92" s="199" t="s">
        <v>30</v>
      </c>
      <c r="N92" s="200" t="s">
        <v>45</v>
      </c>
      <c r="O92" s="42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4" t="s">
        <v>1593</v>
      </c>
      <c r="AT92" s="24" t="s">
        <v>157</v>
      </c>
      <c r="AU92" s="24" t="s">
        <v>82</v>
      </c>
      <c r="AY92" s="24" t="s">
        <v>153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4" t="s">
        <v>82</v>
      </c>
      <c r="BK92" s="203">
        <f t="shared" si="9"/>
        <v>0</v>
      </c>
      <c r="BL92" s="24" t="s">
        <v>1593</v>
      </c>
      <c r="BM92" s="24" t="s">
        <v>1620</v>
      </c>
    </row>
    <row r="93" spans="2:65" s="1" customFormat="1" ht="16.5" customHeight="1">
      <c r="B93" s="41"/>
      <c r="C93" s="192" t="s">
        <v>251</v>
      </c>
      <c r="D93" s="192" t="s">
        <v>157</v>
      </c>
      <c r="E93" s="193" t="s">
        <v>238</v>
      </c>
      <c r="F93" s="194" t="s">
        <v>1621</v>
      </c>
      <c r="G93" s="195" t="s">
        <v>328</v>
      </c>
      <c r="H93" s="196">
        <v>1</v>
      </c>
      <c r="I93" s="197"/>
      <c r="J93" s="198">
        <f t="shared" si="0"/>
        <v>0</v>
      </c>
      <c r="K93" s="194" t="s">
        <v>30</v>
      </c>
      <c r="L93" s="61"/>
      <c r="M93" s="199" t="s">
        <v>30</v>
      </c>
      <c r="N93" s="258" t="s">
        <v>45</v>
      </c>
      <c r="O93" s="259"/>
      <c r="P93" s="260">
        <f t="shared" si="1"/>
        <v>0</v>
      </c>
      <c r="Q93" s="260">
        <v>0</v>
      </c>
      <c r="R93" s="260">
        <f t="shared" si="2"/>
        <v>0</v>
      </c>
      <c r="S93" s="260">
        <v>0</v>
      </c>
      <c r="T93" s="261">
        <f t="shared" si="3"/>
        <v>0</v>
      </c>
      <c r="AR93" s="24" t="s">
        <v>1593</v>
      </c>
      <c r="AT93" s="24" t="s">
        <v>157</v>
      </c>
      <c r="AU93" s="24" t="s">
        <v>82</v>
      </c>
      <c r="AY93" s="24" t="s">
        <v>153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4" t="s">
        <v>82</v>
      </c>
      <c r="BK93" s="203">
        <f t="shared" si="9"/>
        <v>0</v>
      </c>
      <c r="BL93" s="24" t="s">
        <v>1593</v>
      </c>
      <c r="BM93" s="24" t="s">
        <v>1622</v>
      </c>
    </row>
    <row r="94" spans="2:65" s="1" customFormat="1" ht="6.95" customHeight="1">
      <c r="B94" s="56"/>
      <c r="C94" s="57"/>
      <c r="D94" s="57"/>
      <c r="E94" s="57"/>
      <c r="F94" s="57"/>
      <c r="G94" s="57"/>
      <c r="H94" s="57"/>
      <c r="I94" s="139"/>
      <c r="J94" s="57"/>
      <c r="K94" s="57"/>
      <c r="L94" s="61"/>
    </row>
  </sheetData>
  <sheetProtection algorithmName="SHA-512" hashValue="x3jvoyEnwlUebAgevOSWRVIP+osqUM6DyM9YlY3yoOcENy7/Sa3WFKd5lpWQk6YB20dzAgaVvtgkBt/Ppo5Efg==" saltValue="eF3X0j5f2ka8ML70Fbt3geT8WMpIz1QzQn1zPaRwvkUney2iG9rb/oNhXaypTwv2A4bTe8ZQpEoLRbpyQJbhFA==" spinCount="100000" sheet="1" objects="1" scenarios="1" formatColumns="0" formatRows="0" autoFilter="0"/>
  <autoFilter ref="C77:K93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2" customWidth="1"/>
    <col min="2" max="2" width="1.6640625" style="262" customWidth="1"/>
    <col min="3" max="4" width="5" style="262" customWidth="1"/>
    <col min="5" max="5" width="11.6640625" style="262" customWidth="1"/>
    <col min="6" max="6" width="9.1640625" style="262" customWidth="1"/>
    <col min="7" max="7" width="5" style="262" customWidth="1"/>
    <col min="8" max="8" width="77.83203125" style="262" customWidth="1"/>
    <col min="9" max="10" width="20" style="262" customWidth="1"/>
    <col min="11" max="11" width="1.6640625" style="262" customWidth="1"/>
  </cols>
  <sheetData>
    <row r="1" spans="2:11" ht="37.5" customHeight="1"/>
    <row r="2" spans="2:1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pans="2:11" s="15" customFormat="1" ht="45" customHeight="1">
      <c r="B3" s="266"/>
      <c r="C3" s="390" t="s">
        <v>1623</v>
      </c>
      <c r="D3" s="390"/>
      <c r="E3" s="390"/>
      <c r="F3" s="390"/>
      <c r="G3" s="390"/>
      <c r="H3" s="390"/>
      <c r="I3" s="390"/>
      <c r="J3" s="390"/>
      <c r="K3" s="267"/>
    </row>
    <row r="4" spans="2:11" ht="25.5" customHeight="1">
      <c r="B4" s="268"/>
      <c r="C4" s="394" t="s">
        <v>1624</v>
      </c>
      <c r="D4" s="394"/>
      <c r="E4" s="394"/>
      <c r="F4" s="394"/>
      <c r="G4" s="394"/>
      <c r="H4" s="394"/>
      <c r="I4" s="394"/>
      <c r="J4" s="394"/>
      <c r="K4" s="269"/>
    </row>
    <row r="5" spans="2:11" ht="5.25" customHeight="1">
      <c r="B5" s="268"/>
      <c r="C5" s="270"/>
      <c r="D5" s="270"/>
      <c r="E5" s="270"/>
      <c r="F5" s="270"/>
      <c r="G5" s="270"/>
      <c r="H5" s="270"/>
      <c r="I5" s="270"/>
      <c r="J5" s="270"/>
      <c r="K5" s="269"/>
    </row>
    <row r="6" spans="2:11" ht="15" customHeight="1">
      <c r="B6" s="268"/>
      <c r="C6" s="393" t="s">
        <v>1625</v>
      </c>
      <c r="D6" s="393"/>
      <c r="E6" s="393"/>
      <c r="F6" s="393"/>
      <c r="G6" s="393"/>
      <c r="H6" s="393"/>
      <c r="I6" s="393"/>
      <c r="J6" s="393"/>
      <c r="K6" s="269"/>
    </row>
    <row r="7" spans="2:11" ht="15" customHeight="1">
      <c r="B7" s="272"/>
      <c r="C7" s="393" t="s">
        <v>1626</v>
      </c>
      <c r="D7" s="393"/>
      <c r="E7" s="393"/>
      <c r="F7" s="393"/>
      <c r="G7" s="393"/>
      <c r="H7" s="393"/>
      <c r="I7" s="393"/>
      <c r="J7" s="393"/>
      <c r="K7" s="269"/>
    </row>
    <row r="8" spans="2:1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pans="2:11" ht="15" customHeight="1">
      <c r="B9" s="272"/>
      <c r="C9" s="393" t="s">
        <v>1627</v>
      </c>
      <c r="D9" s="393"/>
      <c r="E9" s="393"/>
      <c r="F9" s="393"/>
      <c r="G9" s="393"/>
      <c r="H9" s="393"/>
      <c r="I9" s="393"/>
      <c r="J9" s="393"/>
      <c r="K9" s="269"/>
    </row>
    <row r="10" spans="2:11" ht="15" customHeight="1">
      <c r="B10" s="272"/>
      <c r="C10" s="271"/>
      <c r="D10" s="393" t="s">
        <v>1628</v>
      </c>
      <c r="E10" s="393"/>
      <c r="F10" s="393"/>
      <c r="G10" s="393"/>
      <c r="H10" s="393"/>
      <c r="I10" s="393"/>
      <c r="J10" s="393"/>
      <c r="K10" s="269"/>
    </row>
    <row r="11" spans="2:11" ht="15" customHeight="1">
      <c r="B11" s="272"/>
      <c r="C11" s="273"/>
      <c r="D11" s="393" t="s">
        <v>1629</v>
      </c>
      <c r="E11" s="393"/>
      <c r="F11" s="393"/>
      <c r="G11" s="393"/>
      <c r="H11" s="393"/>
      <c r="I11" s="393"/>
      <c r="J11" s="393"/>
      <c r="K11" s="269"/>
    </row>
    <row r="12" spans="2:11" ht="12.75" customHeight="1">
      <c r="B12" s="272"/>
      <c r="C12" s="273"/>
      <c r="D12" s="273"/>
      <c r="E12" s="273"/>
      <c r="F12" s="273"/>
      <c r="G12" s="273"/>
      <c r="H12" s="273"/>
      <c r="I12" s="273"/>
      <c r="J12" s="273"/>
      <c r="K12" s="269"/>
    </row>
    <row r="13" spans="2:11" ht="15" customHeight="1">
      <c r="B13" s="272"/>
      <c r="C13" s="273"/>
      <c r="D13" s="393" t="s">
        <v>1630</v>
      </c>
      <c r="E13" s="393"/>
      <c r="F13" s="393"/>
      <c r="G13" s="393"/>
      <c r="H13" s="393"/>
      <c r="I13" s="393"/>
      <c r="J13" s="393"/>
      <c r="K13" s="269"/>
    </row>
    <row r="14" spans="2:11" ht="15" customHeight="1">
      <c r="B14" s="272"/>
      <c r="C14" s="273"/>
      <c r="D14" s="393" t="s">
        <v>1631</v>
      </c>
      <c r="E14" s="393"/>
      <c r="F14" s="393"/>
      <c r="G14" s="393"/>
      <c r="H14" s="393"/>
      <c r="I14" s="393"/>
      <c r="J14" s="393"/>
      <c r="K14" s="269"/>
    </row>
    <row r="15" spans="2:11" ht="15" customHeight="1">
      <c r="B15" s="272"/>
      <c r="C15" s="273"/>
      <c r="D15" s="393" t="s">
        <v>1632</v>
      </c>
      <c r="E15" s="393"/>
      <c r="F15" s="393"/>
      <c r="G15" s="393"/>
      <c r="H15" s="393"/>
      <c r="I15" s="393"/>
      <c r="J15" s="393"/>
      <c r="K15" s="269"/>
    </row>
    <row r="16" spans="2:11" ht="15" customHeight="1">
      <c r="B16" s="272"/>
      <c r="C16" s="273"/>
      <c r="D16" s="273"/>
      <c r="E16" s="274" t="s">
        <v>81</v>
      </c>
      <c r="F16" s="393" t="s">
        <v>1633</v>
      </c>
      <c r="G16" s="393"/>
      <c r="H16" s="393"/>
      <c r="I16" s="393"/>
      <c r="J16" s="393"/>
      <c r="K16" s="269"/>
    </row>
    <row r="17" spans="2:11" ht="15" customHeight="1">
      <c r="B17" s="272"/>
      <c r="C17" s="273"/>
      <c r="D17" s="273"/>
      <c r="E17" s="274" t="s">
        <v>1634</v>
      </c>
      <c r="F17" s="393" t="s">
        <v>1635</v>
      </c>
      <c r="G17" s="393"/>
      <c r="H17" s="393"/>
      <c r="I17" s="393"/>
      <c r="J17" s="393"/>
      <c r="K17" s="269"/>
    </row>
    <row r="18" spans="2:11" ht="15" customHeight="1">
      <c r="B18" s="272"/>
      <c r="C18" s="273"/>
      <c r="D18" s="273"/>
      <c r="E18" s="274" t="s">
        <v>1636</v>
      </c>
      <c r="F18" s="393" t="s">
        <v>1637</v>
      </c>
      <c r="G18" s="393"/>
      <c r="H18" s="393"/>
      <c r="I18" s="393"/>
      <c r="J18" s="393"/>
      <c r="K18" s="269"/>
    </row>
    <row r="19" spans="2:11" ht="15" customHeight="1">
      <c r="B19" s="272"/>
      <c r="C19" s="273"/>
      <c r="D19" s="273"/>
      <c r="E19" s="274" t="s">
        <v>1589</v>
      </c>
      <c r="F19" s="393" t="s">
        <v>1638</v>
      </c>
      <c r="G19" s="393"/>
      <c r="H19" s="393"/>
      <c r="I19" s="393"/>
      <c r="J19" s="393"/>
      <c r="K19" s="269"/>
    </row>
    <row r="20" spans="2:11" ht="15" customHeight="1">
      <c r="B20" s="272"/>
      <c r="C20" s="273"/>
      <c r="D20" s="273"/>
      <c r="E20" s="274" t="s">
        <v>1639</v>
      </c>
      <c r="F20" s="393" t="s">
        <v>1640</v>
      </c>
      <c r="G20" s="393"/>
      <c r="H20" s="393"/>
      <c r="I20" s="393"/>
      <c r="J20" s="393"/>
      <c r="K20" s="269"/>
    </row>
    <row r="21" spans="2:11" ht="15" customHeight="1">
      <c r="B21" s="272"/>
      <c r="C21" s="273"/>
      <c r="D21" s="273"/>
      <c r="E21" s="274" t="s">
        <v>1641</v>
      </c>
      <c r="F21" s="393" t="s">
        <v>1642</v>
      </c>
      <c r="G21" s="393"/>
      <c r="H21" s="393"/>
      <c r="I21" s="393"/>
      <c r="J21" s="393"/>
      <c r="K21" s="269"/>
    </row>
    <row r="22" spans="2:11" ht="12.75" customHeight="1">
      <c r="B22" s="272"/>
      <c r="C22" s="273"/>
      <c r="D22" s="273"/>
      <c r="E22" s="273"/>
      <c r="F22" s="273"/>
      <c r="G22" s="273"/>
      <c r="H22" s="273"/>
      <c r="I22" s="273"/>
      <c r="J22" s="273"/>
      <c r="K22" s="269"/>
    </row>
    <row r="23" spans="2:11" ht="15" customHeight="1">
      <c r="B23" s="272"/>
      <c r="C23" s="393" t="s">
        <v>1643</v>
      </c>
      <c r="D23" s="393"/>
      <c r="E23" s="393"/>
      <c r="F23" s="393"/>
      <c r="G23" s="393"/>
      <c r="H23" s="393"/>
      <c r="I23" s="393"/>
      <c r="J23" s="393"/>
      <c r="K23" s="269"/>
    </row>
    <row r="24" spans="2:11" ht="15" customHeight="1">
      <c r="B24" s="272"/>
      <c r="C24" s="393" t="s">
        <v>1644</v>
      </c>
      <c r="D24" s="393"/>
      <c r="E24" s="393"/>
      <c r="F24" s="393"/>
      <c r="G24" s="393"/>
      <c r="H24" s="393"/>
      <c r="I24" s="393"/>
      <c r="J24" s="393"/>
      <c r="K24" s="269"/>
    </row>
    <row r="25" spans="2:11" ht="15" customHeight="1">
      <c r="B25" s="272"/>
      <c r="C25" s="271"/>
      <c r="D25" s="393" t="s">
        <v>1645</v>
      </c>
      <c r="E25" s="393"/>
      <c r="F25" s="393"/>
      <c r="G25" s="393"/>
      <c r="H25" s="393"/>
      <c r="I25" s="393"/>
      <c r="J25" s="393"/>
      <c r="K25" s="269"/>
    </row>
    <row r="26" spans="2:11" ht="15" customHeight="1">
      <c r="B26" s="272"/>
      <c r="C26" s="273"/>
      <c r="D26" s="393" t="s">
        <v>1646</v>
      </c>
      <c r="E26" s="393"/>
      <c r="F26" s="393"/>
      <c r="G26" s="393"/>
      <c r="H26" s="393"/>
      <c r="I26" s="393"/>
      <c r="J26" s="393"/>
      <c r="K26" s="269"/>
    </row>
    <row r="27" spans="2:11" ht="12.75" customHeight="1">
      <c r="B27" s="272"/>
      <c r="C27" s="273"/>
      <c r="D27" s="273"/>
      <c r="E27" s="273"/>
      <c r="F27" s="273"/>
      <c r="G27" s="273"/>
      <c r="H27" s="273"/>
      <c r="I27" s="273"/>
      <c r="J27" s="273"/>
      <c r="K27" s="269"/>
    </row>
    <row r="28" spans="2:11" ht="15" customHeight="1">
      <c r="B28" s="272"/>
      <c r="C28" s="273"/>
      <c r="D28" s="393" t="s">
        <v>1647</v>
      </c>
      <c r="E28" s="393"/>
      <c r="F28" s="393"/>
      <c r="G28" s="393"/>
      <c r="H28" s="393"/>
      <c r="I28" s="393"/>
      <c r="J28" s="393"/>
      <c r="K28" s="269"/>
    </row>
    <row r="29" spans="2:11" ht="15" customHeight="1">
      <c r="B29" s="272"/>
      <c r="C29" s="273"/>
      <c r="D29" s="393" t="s">
        <v>1648</v>
      </c>
      <c r="E29" s="393"/>
      <c r="F29" s="393"/>
      <c r="G29" s="393"/>
      <c r="H29" s="393"/>
      <c r="I29" s="393"/>
      <c r="J29" s="393"/>
      <c r="K29" s="269"/>
    </row>
    <row r="30" spans="2:11" ht="12.75" customHeight="1">
      <c r="B30" s="272"/>
      <c r="C30" s="273"/>
      <c r="D30" s="273"/>
      <c r="E30" s="273"/>
      <c r="F30" s="273"/>
      <c r="G30" s="273"/>
      <c r="H30" s="273"/>
      <c r="I30" s="273"/>
      <c r="J30" s="273"/>
      <c r="K30" s="269"/>
    </row>
    <row r="31" spans="2:11" ht="15" customHeight="1">
      <c r="B31" s="272"/>
      <c r="C31" s="273"/>
      <c r="D31" s="393" t="s">
        <v>1649</v>
      </c>
      <c r="E31" s="393"/>
      <c r="F31" s="393"/>
      <c r="G31" s="393"/>
      <c r="H31" s="393"/>
      <c r="I31" s="393"/>
      <c r="J31" s="393"/>
      <c r="K31" s="269"/>
    </row>
    <row r="32" spans="2:11" ht="15" customHeight="1">
      <c r="B32" s="272"/>
      <c r="C32" s="273"/>
      <c r="D32" s="393" t="s">
        <v>1650</v>
      </c>
      <c r="E32" s="393"/>
      <c r="F32" s="393"/>
      <c r="G32" s="393"/>
      <c r="H32" s="393"/>
      <c r="I32" s="393"/>
      <c r="J32" s="393"/>
      <c r="K32" s="269"/>
    </row>
    <row r="33" spans="2:11" ht="15" customHeight="1">
      <c r="B33" s="272"/>
      <c r="C33" s="273"/>
      <c r="D33" s="393" t="s">
        <v>1651</v>
      </c>
      <c r="E33" s="393"/>
      <c r="F33" s="393"/>
      <c r="G33" s="393"/>
      <c r="H33" s="393"/>
      <c r="I33" s="393"/>
      <c r="J33" s="393"/>
      <c r="K33" s="269"/>
    </row>
    <row r="34" spans="2:11" ht="15" customHeight="1">
      <c r="B34" s="272"/>
      <c r="C34" s="273"/>
      <c r="D34" s="271"/>
      <c r="E34" s="275" t="s">
        <v>139</v>
      </c>
      <c r="F34" s="271"/>
      <c r="G34" s="393" t="s">
        <v>1652</v>
      </c>
      <c r="H34" s="393"/>
      <c r="I34" s="393"/>
      <c r="J34" s="393"/>
      <c r="K34" s="269"/>
    </row>
    <row r="35" spans="2:11" ht="30.75" customHeight="1">
      <c r="B35" s="272"/>
      <c r="C35" s="273"/>
      <c r="D35" s="271"/>
      <c r="E35" s="275" t="s">
        <v>1653</v>
      </c>
      <c r="F35" s="271"/>
      <c r="G35" s="393" t="s">
        <v>1654</v>
      </c>
      <c r="H35" s="393"/>
      <c r="I35" s="393"/>
      <c r="J35" s="393"/>
      <c r="K35" s="269"/>
    </row>
    <row r="36" spans="2:11" ht="15" customHeight="1">
      <c r="B36" s="272"/>
      <c r="C36" s="273"/>
      <c r="D36" s="271"/>
      <c r="E36" s="275" t="s">
        <v>55</v>
      </c>
      <c r="F36" s="271"/>
      <c r="G36" s="393" t="s">
        <v>1655</v>
      </c>
      <c r="H36" s="393"/>
      <c r="I36" s="393"/>
      <c r="J36" s="393"/>
      <c r="K36" s="269"/>
    </row>
    <row r="37" spans="2:11" ht="15" customHeight="1">
      <c r="B37" s="272"/>
      <c r="C37" s="273"/>
      <c r="D37" s="271"/>
      <c r="E37" s="275" t="s">
        <v>140</v>
      </c>
      <c r="F37" s="271"/>
      <c r="G37" s="393" t="s">
        <v>1656</v>
      </c>
      <c r="H37" s="393"/>
      <c r="I37" s="393"/>
      <c r="J37" s="393"/>
      <c r="K37" s="269"/>
    </row>
    <row r="38" spans="2:11" ht="15" customHeight="1">
      <c r="B38" s="272"/>
      <c r="C38" s="273"/>
      <c r="D38" s="271"/>
      <c r="E38" s="275" t="s">
        <v>141</v>
      </c>
      <c r="F38" s="271"/>
      <c r="G38" s="393" t="s">
        <v>1657</v>
      </c>
      <c r="H38" s="393"/>
      <c r="I38" s="393"/>
      <c r="J38" s="393"/>
      <c r="K38" s="269"/>
    </row>
    <row r="39" spans="2:11" ht="15" customHeight="1">
      <c r="B39" s="272"/>
      <c r="C39" s="273"/>
      <c r="D39" s="271"/>
      <c r="E39" s="275" t="s">
        <v>142</v>
      </c>
      <c r="F39" s="271"/>
      <c r="G39" s="393" t="s">
        <v>1658</v>
      </c>
      <c r="H39" s="393"/>
      <c r="I39" s="393"/>
      <c r="J39" s="393"/>
      <c r="K39" s="269"/>
    </row>
    <row r="40" spans="2:11" ht="15" customHeight="1">
      <c r="B40" s="272"/>
      <c r="C40" s="273"/>
      <c r="D40" s="271"/>
      <c r="E40" s="275" t="s">
        <v>1659</v>
      </c>
      <c r="F40" s="271"/>
      <c r="G40" s="393" t="s">
        <v>1660</v>
      </c>
      <c r="H40" s="393"/>
      <c r="I40" s="393"/>
      <c r="J40" s="393"/>
      <c r="K40" s="269"/>
    </row>
    <row r="41" spans="2:11" ht="15" customHeight="1">
      <c r="B41" s="272"/>
      <c r="C41" s="273"/>
      <c r="D41" s="271"/>
      <c r="E41" s="275"/>
      <c r="F41" s="271"/>
      <c r="G41" s="393" t="s">
        <v>1661</v>
      </c>
      <c r="H41" s="393"/>
      <c r="I41" s="393"/>
      <c r="J41" s="393"/>
      <c r="K41" s="269"/>
    </row>
    <row r="42" spans="2:11" ht="15" customHeight="1">
      <c r="B42" s="272"/>
      <c r="C42" s="273"/>
      <c r="D42" s="271"/>
      <c r="E42" s="275" t="s">
        <v>1662</v>
      </c>
      <c r="F42" s="271"/>
      <c r="G42" s="393" t="s">
        <v>1663</v>
      </c>
      <c r="H42" s="393"/>
      <c r="I42" s="393"/>
      <c r="J42" s="393"/>
      <c r="K42" s="269"/>
    </row>
    <row r="43" spans="2:11" ht="15" customHeight="1">
      <c r="B43" s="272"/>
      <c r="C43" s="273"/>
      <c r="D43" s="271"/>
      <c r="E43" s="275" t="s">
        <v>144</v>
      </c>
      <c r="F43" s="271"/>
      <c r="G43" s="393" t="s">
        <v>1664</v>
      </c>
      <c r="H43" s="393"/>
      <c r="I43" s="393"/>
      <c r="J43" s="393"/>
      <c r="K43" s="269"/>
    </row>
    <row r="44" spans="2:11" ht="12.75" customHeight="1">
      <c r="B44" s="272"/>
      <c r="C44" s="273"/>
      <c r="D44" s="271"/>
      <c r="E44" s="271"/>
      <c r="F44" s="271"/>
      <c r="G44" s="271"/>
      <c r="H44" s="271"/>
      <c r="I44" s="271"/>
      <c r="J44" s="271"/>
      <c r="K44" s="269"/>
    </row>
    <row r="45" spans="2:11" ht="15" customHeight="1">
      <c r="B45" s="272"/>
      <c r="C45" s="273"/>
      <c r="D45" s="393" t="s">
        <v>1665</v>
      </c>
      <c r="E45" s="393"/>
      <c r="F45" s="393"/>
      <c r="G45" s="393"/>
      <c r="H45" s="393"/>
      <c r="I45" s="393"/>
      <c r="J45" s="393"/>
      <c r="K45" s="269"/>
    </row>
    <row r="46" spans="2:11" ht="15" customHeight="1">
      <c r="B46" s="272"/>
      <c r="C46" s="273"/>
      <c r="D46" s="273"/>
      <c r="E46" s="393" t="s">
        <v>1666</v>
      </c>
      <c r="F46" s="393"/>
      <c r="G46" s="393"/>
      <c r="H46" s="393"/>
      <c r="I46" s="393"/>
      <c r="J46" s="393"/>
      <c r="K46" s="269"/>
    </row>
    <row r="47" spans="2:11" ht="15" customHeight="1">
      <c r="B47" s="272"/>
      <c r="C47" s="273"/>
      <c r="D47" s="273"/>
      <c r="E47" s="393" t="s">
        <v>1667</v>
      </c>
      <c r="F47" s="393"/>
      <c r="G47" s="393"/>
      <c r="H47" s="393"/>
      <c r="I47" s="393"/>
      <c r="J47" s="393"/>
      <c r="K47" s="269"/>
    </row>
    <row r="48" spans="2:11" ht="15" customHeight="1">
      <c r="B48" s="272"/>
      <c r="C48" s="273"/>
      <c r="D48" s="273"/>
      <c r="E48" s="393" t="s">
        <v>1668</v>
      </c>
      <c r="F48" s="393"/>
      <c r="G48" s="393"/>
      <c r="H48" s="393"/>
      <c r="I48" s="393"/>
      <c r="J48" s="393"/>
      <c r="K48" s="269"/>
    </row>
    <row r="49" spans="2:11" ht="15" customHeight="1">
      <c r="B49" s="272"/>
      <c r="C49" s="273"/>
      <c r="D49" s="393" t="s">
        <v>1669</v>
      </c>
      <c r="E49" s="393"/>
      <c r="F49" s="393"/>
      <c r="G49" s="393"/>
      <c r="H49" s="393"/>
      <c r="I49" s="393"/>
      <c r="J49" s="393"/>
      <c r="K49" s="269"/>
    </row>
    <row r="50" spans="2:11" ht="25.5" customHeight="1">
      <c r="B50" s="268"/>
      <c r="C50" s="394" t="s">
        <v>1670</v>
      </c>
      <c r="D50" s="394"/>
      <c r="E50" s="394"/>
      <c r="F50" s="394"/>
      <c r="G50" s="394"/>
      <c r="H50" s="394"/>
      <c r="I50" s="394"/>
      <c r="J50" s="394"/>
      <c r="K50" s="269"/>
    </row>
    <row r="51" spans="2:11" ht="5.25" customHeight="1">
      <c r="B51" s="268"/>
      <c r="C51" s="270"/>
      <c r="D51" s="270"/>
      <c r="E51" s="270"/>
      <c r="F51" s="270"/>
      <c r="G51" s="270"/>
      <c r="H51" s="270"/>
      <c r="I51" s="270"/>
      <c r="J51" s="270"/>
      <c r="K51" s="269"/>
    </row>
    <row r="52" spans="2:11" ht="15" customHeight="1">
      <c r="B52" s="268"/>
      <c r="C52" s="393" t="s">
        <v>1671</v>
      </c>
      <c r="D52" s="393"/>
      <c r="E52" s="393"/>
      <c r="F52" s="393"/>
      <c r="G52" s="393"/>
      <c r="H52" s="393"/>
      <c r="I52" s="393"/>
      <c r="J52" s="393"/>
      <c r="K52" s="269"/>
    </row>
    <row r="53" spans="2:11" ht="15" customHeight="1">
      <c r="B53" s="268"/>
      <c r="C53" s="393" t="s">
        <v>1672</v>
      </c>
      <c r="D53" s="393"/>
      <c r="E53" s="393"/>
      <c r="F53" s="393"/>
      <c r="G53" s="393"/>
      <c r="H53" s="393"/>
      <c r="I53" s="393"/>
      <c r="J53" s="393"/>
      <c r="K53" s="269"/>
    </row>
    <row r="54" spans="2:11" ht="12.75" customHeight="1">
      <c r="B54" s="268"/>
      <c r="C54" s="271"/>
      <c r="D54" s="271"/>
      <c r="E54" s="271"/>
      <c r="F54" s="271"/>
      <c r="G54" s="271"/>
      <c r="H54" s="271"/>
      <c r="I54" s="271"/>
      <c r="J54" s="271"/>
      <c r="K54" s="269"/>
    </row>
    <row r="55" spans="2:11" ht="15" customHeight="1">
      <c r="B55" s="268"/>
      <c r="C55" s="393" t="s">
        <v>1673</v>
      </c>
      <c r="D55" s="393"/>
      <c r="E55" s="393"/>
      <c r="F55" s="393"/>
      <c r="G55" s="393"/>
      <c r="H55" s="393"/>
      <c r="I55" s="393"/>
      <c r="J55" s="393"/>
      <c r="K55" s="269"/>
    </row>
    <row r="56" spans="2:11" ht="15" customHeight="1">
      <c r="B56" s="268"/>
      <c r="C56" s="273"/>
      <c r="D56" s="393" t="s">
        <v>1674</v>
      </c>
      <c r="E56" s="393"/>
      <c r="F56" s="393"/>
      <c r="G56" s="393"/>
      <c r="H56" s="393"/>
      <c r="I56" s="393"/>
      <c r="J56" s="393"/>
      <c r="K56" s="269"/>
    </row>
    <row r="57" spans="2:11" ht="15" customHeight="1">
      <c r="B57" s="268"/>
      <c r="C57" s="273"/>
      <c r="D57" s="393" t="s">
        <v>1675</v>
      </c>
      <c r="E57" s="393"/>
      <c r="F57" s="393"/>
      <c r="G57" s="393"/>
      <c r="H57" s="393"/>
      <c r="I57" s="393"/>
      <c r="J57" s="393"/>
      <c r="K57" s="269"/>
    </row>
    <row r="58" spans="2:11" ht="15" customHeight="1">
      <c r="B58" s="268"/>
      <c r="C58" s="273"/>
      <c r="D58" s="393" t="s">
        <v>1676</v>
      </c>
      <c r="E58" s="393"/>
      <c r="F58" s="393"/>
      <c r="G58" s="393"/>
      <c r="H58" s="393"/>
      <c r="I58" s="393"/>
      <c r="J58" s="393"/>
      <c r="K58" s="269"/>
    </row>
    <row r="59" spans="2:11" ht="15" customHeight="1">
      <c r="B59" s="268"/>
      <c r="C59" s="273"/>
      <c r="D59" s="393" t="s">
        <v>1677</v>
      </c>
      <c r="E59" s="393"/>
      <c r="F59" s="393"/>
      <c r="G59" s="393"/>
      <c r="H59" s="393"/>
      <c r="I59" s="393"/>
      <c r="J59" s="393"/>
      <c r="K59" s="269"/>
    </row>
    <row r="60" spans="2:11" ht="15" customHeight="1">
      <c r="B60" s="268"/>
      <c r="C60" s="273"/>
      <c r="D60" s="392" t="s">
        <v>1678</v>
      </c>
      <c r="E60" s="392"/>
      <c r="F60" s="392"/>
      <c r="G60" s="392"/>
      <c r="H60" s="392"/>
      <c r="I60" s="392"/>
      <c r="J60" s="392"/>
      <c r="K60" s="269"/>
    </row>
    <row r="61" spans="2:11" ht="15" customHeight="1">
      <c r="B61" s="268"/>
      <c r="C61" s="273"/>
      <c r="D61" s="393" t="s">
        <v>1679</v>
      </c>
      <c r="E61" s="393"/>
      <c r="F61" s="393"/>
      <c r="G61" s="393"/>
      <c r="H61" s="393"/>
      <c r="I61" s="393"/>
      <c r="J61" s="393"/>
      <c r="K61" s="269"/>
    </row>
    <row r="62" spans="2:11" ht="12.75" customHeight="1">
      <c r="B62" s="268"/>
      <c r="C62" s="273"/>
      <c r="D62" s="273"/>
      <c r="E62" s="276"/>
      <c r="F62" s="273"/>
      <c r="G62" s="273"/>
      <c r="H62" s="273"/>
      <c r="I62" s="273"/>
      <c r="J62" s="273"/>
      <c r="K62" s="269"/>
    </row>
    <row r="63" spans="2:11" ht="15" customHeight="1">
      <c r="B63" s="268"/>
      <c r="C63" s="273"/>
      <c r="D63" s="393" t="s">
        <v>1680</v>
      </c>
      <c r="E63" s="393"/>
      <c r="F63" s="393"/>
      <c r="G63" s="393"/>
      <c r="H63" s="393"/>
      <c r="I63" s="393"/>
      <c r="J63" s="393"/>
      <c r="K63" s="269"/>
    </row>
    <row r="64" spans="2:11" ht="15" customHeight="1">
      <c r="B64" s="268"/>
      <c r="C64" s="273"/>
      <c r="D64" s="392" t="s">
        <v>1681</v>
      </c>
      <c r="E64" s="392"/>
      <c r="F64" s="392"/>
      <c r="G64" s="392"/>
      <c r="H64" s="392"/>
      <c r="I64" s="392"/>
      <c r="J64" s="392"/>
      <c r="K64" s="269"/>
    </row>
    <row r="65" spans="2:11" ht="15" customHeight="1">
      <c r="B65" s="268"/>
      <c r="C65" s="273"/>
      <c r="D65" s="393" t="s">
        <v>1682</v>
      </c>
      <c r="E65" s="393"/>
      <c r="F65" s="393"/>
      <c r="G65" s="393"/>
      <c r="H65" s="393"/>
      <c r="I65" s="393"/>
      <c r="J65" s="393"/>
      <c r="K65" s="269"/>
    </row>
    <row r="66" spans="2:11" ht="15" customHeight="1">
      <c r="B66" s="268"/>
      <c r="C66" s="273"/>
      <c r="D66" s="393" t="s">
        <v>1683</v>
      </c>
      <c r="E66" s="393"/>
      <c r="F66" s="393"/>
      <c r="G66" s="393"/>
      <c r="H66" s="393"/>
      <c r="I66" s="393"/>
      <c r="J66" s="393"/>
      <c r="K66" s="269"/>
    </row>
    <row r="67" spans="2:11" ht="15" customHeight="1">
      <c r="B67" s="268"/>
      <c r="C67" s="273"/>
      <c r="D67" s="393" t="s">
        <v>1684</v>
      </c>
      <c r="E67" s="393"/>
      <c r="F67" s="393"/>
      <c r="G67" s="393"/>
      <c r="H67" s="393"/>
      <c r="I67" s="393"/>
      <c r="J67" s="393"/>
      <c r="K67" s="269"/>
    </row>
    <row r="68" spans="2:11" ht="15" customHeight="1">
      <c r="B68" s="268"/>
      <c r="C68" s="273"/>
      <c r="D68" s="393" t="s">
        <v>1685</v>
      </c>
      <c r="E68" s="393"/>
      <c r="F68" s="393"/>
      <c r="G68" s="393"/>
      <c r="H68" s="393"/>
      <c r="I68" s="393"/>
      <c r="J68" s="393"/>
      <c r="K68" s="269"/>
    </row>
    <row r="69" spans="2:11" ht="12.75" customHeight="1">
      <c r="B69" s="277"/>
      <c r="C69" s="278"/>
      <c r="D69" s="278"/>
      <c r="E69" s="278"/>
      <c r="F69" s="278"/>
      <c r="G69" s="278"/>
      <c r="H69" s="278"/>
      <c r="I69" s="278"/>
      <c r="J69" s="278"/>
      <c r="K69" s="279"/>
    </row>
    <row r="70" spans="2:11" ht="18.75" customHeight="1">
      <c r="B70" s="280"/>
      <c r="C70" s="280"/>
      <c r="D70" s="280"/>
      <c r="E70" s="280"/>
      <c r="F70" s="280"/>
      <c r="G70" s="280"/>
      <c r="H70" s="280"/>
      <c r="I70" s="280"/>
      <c r="J70" s="280"/>
      <c r="K70" s="281"/>
    </row>
    <row r="71" spans="2:11" ht="18.75" customHeight="1">
      <c r="B71" s="281"/>
      <c r="C71" s="281"/>
      <c r="D71" s="281"/>
      <c r="E71" s="281"/>
      <c r="F71" s="281"/>
      <c r="G71" s="281"/>
      <c r="H71" s="281"/>
      <c r="I71" s="281"/>
      <c r="J71" s="281"/>
      <c r="K71" s="281"/>
    </row>
    <row r="72" spans="2:11" ht="7.5" customHeight="1">
      <c r="B72" s="282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ht="45" customHeight="1">
      <c r="B73" s="285"/>
      <c r="C73" s="391" t="s">
        <v>101</v>
      </c>
      <c r="D73" s="391"/>
      <c r="E73" s="391"/>
      <c r="F73" s="391"/>
      <c r="G73" s="391"/>
      <c r="H73" s="391"/>
      <c r="I73" s="391"/>
      <c r="J73" s="391"/>
      <c r="K73" s="286"/>
    </row>
    <row r="74" spans="2:11" ht="17.25" customHeight="1">
      <c r="B74" s="285"/>
      <c r="C74" s="287" t="s">
        <v>1686</v>
      </c>
      <c r="D74" s="287"/>
      <c r="E74" s="287"/>
      <c r="F74" s="287" t="s">
        <v>1687</v>
      </c>
      <c r="G74" s="288"/>
      <c r="H74" s="287" t="s">
        <v>140</v>
      </c>
      <c r="I74" s="287" t="s">
        <v>59</v>
      </c>
      <c r="J74" s="287" t="s">
        <v>1688</v>
      </c>
      <c r="K74" s="286"/>
    </row>
    <row r="75" spans="2:11" ht="17.25" customHeight="1">
      <c r="B75" s="285"/>
      <c r="C75" s="289" t="s">
        <v>1689</v>
      </c>
      <c r="D75" s="289"/>
      <c r="E75" s="289"/>
      <c r="F75" s="290" t="s">
        <v>1690</v>
      </c>
      <c r="G75" s="291"/>
      <c r="H75" s="289"/>
      <c r="I75" s="289"/>
      <c r="J75" s="289" t="s">
        <v>1691</v>
      </c>
      <c r="K75" s="286"/>
    </row>
    <row r="76" spans="2:11" ht="5.25" customHeight="1">
      <c r="B76" s="285"/>
      <c r="C76" s="292"/>
      <c r="D76" s="292"/>
      <c r="E76" s="292"/>
      <c r="F76" s="292"/>
      <c r="G76" s="293"/>
      <c r="H76" s="292"/>
      <c r="I76" s="292"/>
      <c r="J76" s="292"/>
      <c r="K76" s="286"/>
    </row>
    <row r="77" spans="2:11" ht="15" customHeight="1">
      <c r="B77" s="285"/>
      <c r="C77" s="275" t="s">
        <v>55</v>
      </c>
      <c r="D77" s="292"/>
      <c r="E77" s="292"/>
      <c r="F77" s="294" t="s">
        <v>79</v>
      </c>
      <c r="G77" s="293"/>
      <c r="H77" s="275" t="s">
        <v>1692</v>
      </c>
      <c r="I77" s="275" t="s">
        <v>1693</v>
      </c>
      <c r="J77" s="275">
        <v>20</v>
      </c>
      <c r="K77" s="286"/>
    </row>
    <row r="78" spans="2:11" ht="15" customHeight="1">
      <c r="B78" s="285"/>
      <c r="C78" s="275" t="s">
        <v>1694</v>
      </c>
      <c r="D78" s="275"/>
      <c r="E78" s="275"/>
      <c r="F78" s="294" t="s">
        <v>79</v>
      </c>
      <c r="G78" s="293"/>
      <c r="H78" s="275" t="s">
        <v>1695</v>
      </c>
      <c r="I78" s="275" t="s">
        <v>1693</v>
      </c>
      <c r="J78" s="275">
        <v>120</v>
      </c>
      <c r="K78" s="286"/>
    </row>
    <row r="79" spans="2:11" ht="15" customHeight="1">
      <c r="B79" s="295"/>
      <c r="C79" s="275" t="s">
        <v>1696</v>
      </c>
      <c r="D79" s="275"/>
      <c r="E79" s="275"/>
      <c r="F79" s="294" t="s">
        <v>1697</v>
      </c>
      <c r="G79" s="293"/>
      <c r="H79" s="275" t="s">
        <v>1698</v>
      </c>
      <c r="I79" s="275" t="s">
        <v>1693</v>
      </c>
      <c r="J79" s="275">
        <v>50</v>
      </c>
      <c r="K79" s="286"/>
    </row>
    <row r="80" spans="2:11" ht="15" customHeight="1">
      <c r="B80" s="295"/>
      <c r="C80" s="275" t="s">
        <v>1699</v>
      </c>
      <c r="D80" s="275"/>
      <c r="E80" s="275"/>
      <c r="F80" s="294" t="s">
        <v>79</v>
      </c>
      <c r="G80" s="293"/>
      <c r="H80" s="275" t="s">
        <v>1700</v>
      </c>
      <c r="I80" s="275" t="s">
        <v>1701</v>
      </c>
      <c r="J80" s="275"/>
      <c r="K80" s="286"/>
    </row>
    <row r="81" spans="2:11" ht="15" customHeight="1">
      <c r="B81" s="295"/>
      <c r="C81" s="296" t="s">
        <v>1702</v>
      </c>
      <c r="D81" s="296"/>
      <c r="E81" s="296"/>
      <c r="F81" s="297" t="s">
        <v>1697</v>
      </c>
      <c r="G81" s="296"/>
      <c r="H81" s="296" t="s">
        <v>1703</v>
      </c>
      <c r="I81" s="296" t="s">
        <v>1693</v>
      </c>
      <c r="J81" s="296">
        <v>15</v>
      </c>
      <c r="K81" s="286"/>
    </row>
    <row r="82" spans="2:11" ht="15" customHeight="1">
      <c r="B82" s="295"/>
      <c r="C82" s="296" t="s">
        <v>1704</v>
      </c>
      <c r="D82" s="296"/>
      <c r="E82" s="296"/>
      <c r="F82" s="297" t="s">
        <v>1697</v>
      </c>
      <c r="G82" s="296"/>
      <c r="H82" s="296" t="s">
        <v>1705</v>
      </c>
      <c r="I82" s="296" t="s">
        <v>1693</v>
      </c>
      <c r="J82" s="296">
        <v>15</v>
      </c>
      <c r="K82" s="286"/>
    </row>
    <row r="83" spans="2:11" ht="15" customHeight="1">
      <c r="B83" s="295"/>
      <c r="C83" s="296" t="s">
        <v>1706</v>
      </c>
      <c r="D83" s="296"/>
      <c r="E83" s="296"/>
      <c r="F83" s="297" t="s">
        <v>1697</v>
      </c>
      <c r="G83" s="296"/>
      <c r="H83" s="296" t="s">
        <v>1707</v>
      </c>
      <c r="I83" s="296" t="s">
        <v>1693</v>
      </c>
      <c r="J83" s="296">
        <v>20</v>
      </c>
      <c r="K83" s="286"/>
    </row>
    <row r="84" spans="2:11" ht="15" customHeight="1">
      <c r="B84" s="295"/>
      <c r="C84" s="296" t="s">
        <v>1708</v>
      </c>
      <c r="D84" s="296"/>
      <c r="E84" s="296"/>
      <c r="F84" s="297" t="s">
        <v>1697</v>
      </c>
      <c r="G84" s="296"/>
      <c r="H84" s="296" t="s">
        <v>1709</v>
      </c>
      <c r="I84" s="296" t="s">
        <v>1693</v>
      </c>
      <c r="J84" s="296">
        <v>20</v>
      </c>
      <c r="K84" s="286"/>
    </row>
    <row r="85" spans="2:11" ht="15" customHeight="1">
      <c r="B85" s="295"/>
      <c r="C85" s="275" t="s">
        <v>1710</v>
      </c>
      <c r="D85" s="275"/>
      <c r="E85" s="275"/>
      <c r="F85" s="294" t="s">
        <v>1697</v>
      </c>
      <c r="G85" s="293"/>
      <c r="H85" s="275" t="s">
        <v>1711</v>
      </c>
      <c r="I85" s="275" t="s">
        <v>1693</v>
      </c>
      <c r="J85" s="275">
        <v>50</v>
      </c>
      <c r="K85" s="286"/>
    </row>
    <row r="86" spans="2:11" ht="15" customHeight="1">
      <c r="B86" s="295"/>
      <c r="C86" s="275" t="s">
        <v>1712</v>
      </c>
      <c r="D86" s="275"/>
      <c r="E86" s="275"/>
      <c r="F86" s="294" t="s">
        <v>1697</v>
      </c>
      <c r="G86" s="293"/>
      <c r="H86" s="275" t="s">
        <v>1713</v>
      </c>
      <c r="I86" s="275" t="s">
        <v>1693</v>
      </c>
      <c r="J86" s="275">
        <v>20</v>
      </c>
      <c r="K86" s="286"/>
    </row>
    <row r="87" spans="2:11" ht="15" customHeight="1">
      <c r="B87" s="295"/>
      <c r="C87" s="275" t="s">
        <v>1714</v>
      </c>
      <c r="D87" s="275"/>
      <c r="E87" s="275"/>
      <c r="F87" s="294" t="s">
        <v>1697</v>
      </c>
      <c r="G87" s="293"/>
      <c r="H87" s="275" t="s">
        <v>1715</v>
      </c>
      <c r="I87" s="275" t="s">
        <v>1693</v>
      </c>
      <c r="J87" s="275">
        <v>20</v>
      </c>
      <c r="K87" s="286"/>
    </row>
    <row r="88" spans="2:11" ht="15" customHeight="1">
      <c r="B88" s="295"/>
      <c r="C88" s="275" t="s">
        <v>1716</v>
      </c>
      <c r="D88" s="275"/>
      <c r="E88" s="275"/>
      <c r="F88" s="294" t="s">
        <v>1697</v>
      </c>
      <c r="G88" s="293"/>
      <c r="H88" s="275" t="s">
        <v>1717</v>
      </c>
      <c r="I88" s="275" t="s">
        <v>1693</v>
      </c>
      <c r="J88" s="275">
        <v>50</v>
      </c>
      <c r="K88" s="286"/>
    </row>
    <row r="89" spans="2:11" ht="15" customHeight="1">
      <c r="B89" s="295"/>
      <c r="C89" s="275" t="s">
        <v>1718</v>
      </c>
      <c r="D89" s="275"/>
      <c r="E89" s="275"/>
      <c r="F89" s="294" t="s">
        <v>1697</v>
      </c>
      <c r="G89" s="293"/>
      <c r="H89" s="275" t="s">
        <v>1718</v>
      </c>
      <c r="I89" s="275" t="s">
        <v>1693</v>
      </c>
      <c r="J89" s="275">
        <v>50</v>
      </c>
      <c r="K89" s="286"/>
    </row>
    <row r="90" spans="2:11" ht="15" customHeight="1">
      <c r="B90" s="295"/>
      <c r="C90" s="275" t="s">
        <v>145</v>
      </c>
      <c r="D90" s="275"/>
      <c r="E90" s="275"/>
      <c r="F90" s="294" t="s">
        <v>1697</v>
      </c>
      <c r="G90" s="293"/>
      <c r="H90" s="275" t="s">
        <v>1719</v>
      </c>
      <c r="I90" s="275" t="s">
        <v>1693</v>
      </c>
      <c r="J90" s="275">
        <v>255</v>
      </c>
      <c r="K90" s="286"/>
    </row>
    <row r="91" spans="2:11" ht="15" customHeight="1">
      <c r="B91" s="295"/>
      <c r="C91" s="275" t="s">
        <v>1720</v>
      </c>
      <c r="D91" s="275"/>
      <c r="E91" s="275"/>
      <c r="F91" s="294" t="s">
        <v>79</v>
      </c>
      <c r="G91" s="293"/>
      <c r="H91" s="275" t="s">
        <v>1721</v>
      </c>
      <c r="I91" s="275" t="s">
        <v>1722</v>
      </c>
      <c r="J91" s="275"/>
      <c r="K91" s="286"/>
    </row>
    <row r="92" spans="2:11" ht="15" customHeight="1">
      <c r="B92" s="295"/>
      <c r="C92" s="275" t="s">
        <v>1723</v>
      </c>
      <c r="D92" s="275"/>
      <c r="E92" s="275"/>
      <c r="F92" s="294" t="s">
        <v>79</v>
      </c>
      <c r="G92" s="293"/>
      <c r="H92" s="275" t="s">
        <v>1724</v>
      </c>
      <c r="I92" s="275" t="s">
        <v>1725</v>
      </c>
      <c r="J92" s="275"/>
      <c r="K92" s="286"/>
    </row>
    <row r="93" spans="2:11" ht="15" customHeight="1">
      <c r="B93" s="295"/>
      <c r="C93" s="275" t="s">
        <v>1726</v>
      </c>
      <c r="D93" s="275"/>
      <c r="E93" s="275"/>
      <c r="F93" s="294" t="s">
        <v>79</v>
      </c>
      <c r="G93" s="293"/>
      <c r="H93" s="275" t="s">
        <v>1726</v>
      </c>
      <c r="I93" s="275" t="s">
        <v>1725</v>
      </c>
      <c r="J93" s="275"/>
      <c r="K93" s="286"/>
    </row>
    <row r="94" spans="2:11" ht="15" customHeight="1">
      <c r="B94" s="295"/>
      <c r="C94" s="275" t="s">
        <v>40</v>
      </c>
      <c r="D94" s="275"/>
      <c r="E94" s="275"/>
      <c r="F94" s="294" t="s">
        <v>79</v>
      </c>
      <c r="G94" s="293"/>
      <c r="H94" s="275" t="s">
        <v>1727</v>
      </c>
      <c r="I94" s="275" t="s">
        <v>1725</v>
      </c>
      <c r="J94" s="275"/>
      <c r="K94" s="286"/>
    </row>
    <row r="95" spans="2:11" ht="15" customHeight="1">
      <c r="B95" s="295"/>
      <c r="C95" s="275" t="s">
        <v>50</v>
      </c>
      <c r="D95" s="275"/>
      <c r="E95" s="275"/>
      <c r="F95" s="294" t="s">
        <v>79</v>
      </c>
      <c r="G95" s="293"/>
      <c r="H95" s="275" t="s">
        <v>1728</v>
      </c>
      <c r="I95" s="275" t="s">
        <v>1725</v>
      </c>
      <c r="J95" s="275"/>
      <c r="K95" s="286"/>
    </row>
    <row r="96" spans="2:11" ht="15" customHeight="1">
      <c r="B96" s="298"/>
      <c r="C96" s="299"/>
      <c r="D96" s="299"/>
      <c r="E96" s="299"/>
      <c r="F96" s="299"/>
      <c r="G96" s="299"/>
      <c r="H96" s="299"/>
      <c r="I96" s="299"/>
      <c r="J96" s="299"/>
      <c r="K96" s="300"/>
    </row>
    <row r="97" spans="2:11" ht="18.75" customHeight="1">
      <c r="B97" s="301"/>
      <c r="C97" s="302"/>
      <c r="D97" s="302"/>
      <c r="E97" s="302"/>
      <c r="F97" s="302"/>
      <c r="G97" s="302"/>
      <c r="H97" s="302"/>
      <c r="I97" s="302"/>
      <c r="J97" s="302"/>
      <c r="K97" s="301"/>
    </row>
    <row r="98" spans="2:11" ht="18.75" customHeight="1">
      <c r="B98" s="281"/>
      <c r="C98" s="281"/>
      <c r="D98" s="281"/>
      <c r="E98" s="281"/>
      <c r="F98" s="281"/>
      <c r="G98" s="281"/>
      <c r="H98" s="281"/>
      <c r="I98" s="281"/>
      <c r="J98" s="281"/>
      <c r="K98" s="281"/>
    </row>
    <row r="99" spans="2:11" ht="7.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4"/>
    </row>
    <row r="100" spans="2:11" ht="45" customHeight="1">
      <c r="B100" s="285"/>
      <c r="C100" s="391" t="s">
        <v>1729</v>
      </c>
      <c r="D100" s="391"/>
      <c r="E100" s="391"/>
      <c r="F100" s="391"/>
      <c r="G100" s="391"/>
      <c r="H100" s="391"/>
      <c r="I100" s="391"/>
      <c r="J100" s="391"/>
      <c r="K100" s="286"/>
    </row>
    <row r="101" spans="2:11" ht="17.25" customHeight="1">
      <c r="B101" s="285"/>
      <c r="C101" s="287" t="s">
        <v>1686</v>
      </c>
      <c r="D101" s="287"/>
      <c r="E101" s="287"/>
      <c r="F101" s="287" t="s">
        <v>1687</v>
      </c>
      <c r="G101" s="288"/>
      <c r="H101" s="287" t="s">
        <v>140</v>
      </c>
      <c r="I101" s="287" t="s">
        <v>59</v>
      </c>
      <c r="J101" s="287" t="s">
        <v>1688</v>
      </c>
      <c r="K101" s="286"/>
    </row>
    <row r="102" spans="2:11" ht="17.25" customHeight="1">
      <c r="B102" s="285"/>
      <c r="C102" s="289" t="s">
        <v>1689</v>
      </c>
      <c r="D102" s="289"/>
      <c r="E102" s="289"/>
      <c r="F102" s="290" t="s">
        <v>1690</v>
      </c>
      <c r="G102" s="291"/>
      <c r="H102" s="289"/>
      <c r="I102" s="289"/>
      <c r="J102" s="289" t="s">
        <v>1691</v>
      </c>
      <c r="K102" s="286"/>
    </row>
    <row r="103" spans="2:11" ht="5.25" customHeight="1">
      <c r="B103" s="285"/>
      <c r="C103" s="287"/>
      <c r="D103" s="287"/>
      <c r="E103" s="287"/>
      <c r="F103" s="287"/>
      <c r="G103" s="303"/>
      <c r="H103" s="287"/>
      <c r="I103" s="287"/>
      <c r="J103" s="287"/>
      <c r="K103" s="286"/>
    </row>
    <row r="104" spans="2:11" ht="15" customHeight="1">
      <c r="B104" s="285"/>
      <c r="C104" s="275" t="s">
        <v>55</v>
      </c>
      <c r="D104" s="292"/>
      <c r="E104" s="292"/>
      <c r="F104" s="294" t="s">
        <v>79</v>
      </c>
      <c r="G104" s="303"/>
      <c r="H104" s="275" t="s">
        <v>1730</v>
      </c>
      <c r="I104" s="275" t="s">
        <v>1693</v>
      </c>
      <c r="J104" s="275">
        <v>20</v>
      </c>
      <c r="K104" s="286"/>
    </row>
    <row r="105" spans="2:11" ht="15" customHeight="1">
      <c r="B105" s="285"/>
      <c r="C105" s="275" t="s">
        <v>1694</v>
      </c>
      <c r="D105" s="275"/>
      <c r="E105" s="275"/>
      <c r="F105" s="294" t="s">
        <v>79</v>
      </c>
      <c r="G105" s="275"/>
      <c r="H105" s="275" t="s">
        <v>1730</v>
      </c>
      <c r="I105" s="275" t="s">
        <v>1693</v>
      </c>
      <c r="J105" s="275">
        <v>120</v>
      </c>
      <c r="K105" s="286"/>
    </row>
    <row r="106" spans="2:11" ht="15" customHeight="1">
      <c r="B106" s="295"/>
      <c r="C106" s="275" t="s">
        <v>1696</v>
      </c>
      <c r="D106" s="275"/>
      <c r="E106" s="275"/>
      <c r="F106" s="294" t="s">
        <v>1697</v>
      </c>
      <c r="G106" s="275"/>
      <c r="H106" s="275" t="s">
        <v>1730</v>
      </c>
      <c r="I106" s="275" t="s">
        <v>1693</v>
      </c>
      <c r="J106" s="275">
        <v>50</v>
      </c>
      <c r="K106" s="286"/>
    </row>
    <row r="107" spans="2:11" ht="15" customHeight="1">
      <c r="B107" s="295"/>
      <c r="C107" s="275" t="s">
        <v>1699</v>
      </c>
      <c r="D107" s="275"/>
      <c r="E107" s="275"/>
      <c r="F107" s="294" t="s">
        <v>79</v>
      </c>
      <c r="G107" s="275"/>
      <c r="H107" s="275" t="s">
        <v>1730</v>
      </c>
      <c r="I107" s="275" t="s">
        <v>1701</v>
      </c>
      <c r="J107" s="275"/>
      <c r="K107" s="286"/>
    </row>
    <row r="108" spans="2:11" ht="15" customHeight="1">
      <c r="B108" s="295"/>
      <c r="C108" s="275" t="s">
        <v>1710</v>
      </c>
      <c r="D108" s="275"/>
      <c r="E108" s="275"/>
      <c r="F108" s="294" t="s">
        <v>1697</v>
      </c>
      <c r="G108" s="275"/>
      <c r="H108" s="275" t="s">
        <v>1730</v>
      </c>
      <c r="I108" s="275" t="s">
        <v>1693</v>
      </c>
      <c r="J108" s="275">
        <v>50</v>
      </c>
      <c r="K108" s="286"/>
    </row>
    <row r="109" spans="2:11" ht="15" customHeight="1">
      <c r="B109" s="295"/>
      <c r="C109" s="275" t="s">
        <v>1718</v>
      </c>
      <c r="D109" s="275"/>
      <c r="E109" s="275"/>
      <c r="F109" s="294" t="s">
        <v>1697</v>
      </c>
      <c r="G109" s="275"/>
      <c r="H109" s="275" t="s">
        <v>1730</v>
      </c>
      <c r="I109" s="275" t="s">
        <v>1693</v>
      </c>
      <c r="J109" s="275">
        <v>50</v>
      </c>
      <c r="K109" s="286"/>
    </row>
    <row r="110" spans="2:11" ht="15" customHeight="1">
      <c r="B110" s="295"/>
      <c r="C110" s="275" t="s">
        <v>1716</v>
      </c>
      <c r="D110" s="275"/>
      <c r="E110" s="275"/>
      <c r="F110" s="294" t="s">
        <v>1697</v>
      </c>
      <c r="G110" s="275"/>
      <c r="H110" s="275" t="s">
        <v>1730</v>
      </c>
      <c r="I110" s="275" t="s">
        <v>1693</v>
      </c>
      <c r="J110" s="275">
        <v>50</v>
      </c>
      <c r="K110" s="286"/>
    </row>
    <row r="111" spans="2:11" ht="15" customHeight="1">
      <c r="B111" s="295"/>
      <c r="C111" s="275" t="s">
        <v>55</v>
      </c>
      <c r="D111" s="275"/>
      <c r="E111" s="275"/>
      <c r="F111" s="294" t="s">
        <v>79</v>
      </c>
      <c r="G111" s="275"/>
      <c r="H111" s="275" t="s">
        <v>1731</v>
      </c>
      <c r="I111" s="275" t="s">
        <v>1693</v>
      </c>
      <c r="J111" s="275">
        <v>20</v>
      </c>
      <c r="K111" s="286"/>
    </row>
    <row r="112" spans="2:11" ht="15" customHeight="1">
      <c r="B112" s="295"/>
      <c r="C112" s="275" t="s">
        <v>1732</v>
      </c>
      <c r="D112" s="275"/>
      <c r="E112" s="275"/>
      <c r="F112" s="294" t="s">
        <v>79</v>
      </c>
      <c r="G112" s="275"/>
      <c r="H112" s="275" t="s">
        <v>1733</v>
      </c>
      <c r="I112" s="275" t="s">
        <v>1693</v>
      </c>
      <c r="J112" s="275">
        <v>120</v>
      </c>
      <c r="K112" s="286"/>
    </row>
    <row r="113" spans="2:11" ht="15" customHeight="1">
      <c r="B113" s="295"/>
      <c r="C113" s="275" t="s">
        <v>40</v>
      </c>
      <c r="D113" s="275"/>
      <c r="E113" s="275"/>
      <c r="F113" s="294" t="s">
        <v>79</v>
      </c>
      <c r="G113" s="275"/>
      <c r="H113" s="275" t="s">
        <v>1734</v>
      </c>
      <c r="I113" s="275" t="s">
        <v>1725</v>
      </c>
      <c r="J113" s="275"/>
      <c r="K113" s="286"/>
    </row>
    <row r="114" spans="2:11" ht="15" customHeight="1">
      <c r="B114" s="295"/>
      <c r="C114" s="275" t="s">
        <v>50</v>
      </c>
      <c r="D114" s="275"/>
      <c r="E114" s="275"/>
      <c r="F114" s="294" t="s">
        <v>79</v>
      </c>
      <c r="G114" s="275"/>
      <c r="H114" s="275" t="s">
        <v>1735</v>
      </c>
      <c r="I114" s="275" t="s">
        <v>1725</v>
      </c>
      <c r="J114" s="275"/>
      <c r="K114" s="286"/>
    </row>
    <row r="115" spans="2:11" ht="15" customHeight="1">
      <c r="B115" s="295"/>
      <c r="C115" s="275" t="s">
        <v>59</v>
      </c>
      <c r="D115" s="275"/>
      <c r="E115" s="275"/>
      <c r="F115" s="294" t="s">
        <v>79</v>
      </c>
      <c r="G115" s="275"/>
      <c r="H115" s="275" t="s">
        <v>1736</v>
      </c>
      <c r="I115" s="275" t="s">
        <v>1737</v>
      </c>
      <c r="J115" s="275"/>
      <c r="K115" s="286"/>
    </row>
    <row r="116" spans="2:11" ht="15" customHeight="1">
      <c r="B116" s="298"/>
      <c r="C116" s="304"/>
      <c r="D116" s="304"/>
      <c r="E116" s="304"/>
      <c r="F116" s="304"/>
      <c r="G116" s="304"/>
      <c r="H116" s="304"/>
      <c r="I116" s="304"/>
      <c r="J116" s="304"/>
      <c r="K116" s="300"/>
    </row>
    <row r="117" spans="2:11" ht="18.75" customHeight="1">
      <c r="B117" s="305"/>
      <c r="C117" s="271"/>
      <c r="D117" s="271"/>
      <c r="E117" s="271"/>
      <c r="F117" s="306"/>
      <c r="G117" s="271"/>
      <c r="H117" s="271"/>
      <c r="I117" s="271"/>
      <c r="J117" s="271"/>
      <c r="K117" s="305"/>
    </row>
    <row r="118" spans="2:11" ht="18.75" customHeight="1">
      <c r="B118" s="281"/>
      <c r="C118" s="281"/>
      <c r="D118" s="281"/>
      <c r="E118" s="281"/>
      <c r="F118" s="281"/>
      <c r="G118" s="281"/>
      <c r="H118" s="281"/>
      <c r="I118" s="281"/>
      <c r="J118" s="281"/>
      <c r="K118" s="281"/>
    </row>
    <row r="119" spans="2:11" ht="7.5" customHeight="1">
      <c r="B119" s="307"/>
      <c r="C119" s="308"/>
      <c r="D119" s="308"/>
      <c r="E119" s="308"/>
      <c r="F119" s="308"/>
      <c r="G119" s="308"/>
      <c r="H119" s="308"/>
      <c r="I119" s="308"/>
      <c r="J119" s="308"/>
      <c r="K119" s="309"/>
    </row>
    <row r="120" spans="2:11" ht="45" customHeight="1">
      <c r="B120" s="310"/>
      <c r="C120" s="390" t="s">
        <v>1738</v>
      </c>
      <c r="D120" s="390"/>
      <c r="E120" s="390"/>
      <c r="F120" s="390"/>
      <c r="G120" s="390"/>
      <c r="H120" s="390"/>
      <c r="I120" s="390"/>
      <c r="J120" s="390"/>
      <c r="K120" s="311"/>
    </row>
    <row r="121" spans="2:11" ht="17.25" customHeight="1">
      <c r="B121" s="312"/>
      <c r="C121" s="287" t="s">
        <v>1686</v>
      </c>
      <c r="D121" s="287"/>
      <c r="E121" s="287"/>
      <c r="F121" s="287" t="s">
        <v>1687</v>
      </c>
      <c r="G121" s="288"/>
      <c r="H121" s="287" t="s">
        <v>140</v>
      </c>
      <c r="I121" s="287" t="s">
        <v>59</v>
      </c>
      <c r="J121" s="287" t="s">
        <v>1688</v>
      </c>
      <c r="K121" s="313"/>
    </row>
    <row r="122" spans="2:11" ht="17.25" customHeight="1">
      <c r="B122" s="312"/>
      <c r="C122" s="289" t="s">
        <v>1689</v>
      </c>
      <c r="D122" s="289"/>
      <c r="E122" s="289"/>
      <c r="F122" s="290" t="s">
        <v>1690</v>
      </c>
      <c r="G122" s="291"/>
      <c r="H122" s="289"/>
      <c r="I122" s="289"/>
      <c r="J122" s="289" t="s">
        <v>1691</v>
      </c>
      <c r="K122" s="313"/>
    </row>
    <row r="123" spans="2:11" ht="5.25" customHeight="1">
      <c r="B123" s="314"/>
      <c r="C123" s="292"/>
      <c r="D123" s="292"/>
      <c r="E123" s="292"/>
      <c r="F123" s="292"/>
      <c r="G123" s="275"/>
      <c r="H123" s="292"/>
      <c r="I123" s="292"/>
      <c r="J123" s="292"/>
      <c r="K123" s="315"/>
    </row>
    <row r="124" spans="2:11" ht="15" customHeight="1">
      <c r="B124" s="314"/>
      <c r="C124" s="275" t="s">
        <v>1694</v>
      </c>
      <c r="D124" s="292"/>
      <c r="E124" s="292"/>
      <c r="F124" s="294" t="s">
        <v>79</v>
      </c>
      <c r="G124" s="275"/>
      <c r="H124" s="275" t="s">
        <v>1730</v>
      </c>
      <c r="I124" s="275" t="s">
        <v>1693</v>
      </c>
      <c r="J124" s="275">
        <v>120</v>
      </c>
      <c r="K124" s="316"/>
    </row>
    <row r="125" spans="2:11" ht="15" customHeight="1">
      <c r="B125" s="314"/>
      <c r="C125" s="275" t="s">
        <v>1739</v>
      </c>
      <c r="D125" s="275"/>
      <c r="E125" s="275"/>
      <c r="F125" s="294" t="s">
        <v>79</v>
      </c>
      <c r="G125" s="275"/>
      <c r="H125" s="275" t="s">
        <v>1740</v>
      </c>
      <c r="I125" s="275" t="s">
        <v>1693</v>
      </c>
      <c r="J125" s="275" t="s">
        <v>1741</v>
      </c>
      <c r="K125" s="316"/>
    </row>
    <row r="126" spans="2:11" ht="15" customHeight="1">
      <c r="B126" s="314"/>
      <c r="C126" s="275" t="s">
        <v>1641</v>
      </c>
      <c r="D126" s="275"/>
      <c r="E126" s="275"/>
      <c r="F126" s="294" t="s">
        <v>79</v>
      </c>
      <c r="G126" s="275"/>
      <c r="H126" s="275" t="s">
        <v>1742</v>
      </c>
      <c r="I126" s="275" t="s">
        <v>1693</v>
      </c>
      <c r="J126" s="275" t="s">
        <v>1741</v>
      </c>
      <c r="K126" s="316"/>
    </row>
    <row r="127" spans="2:11" ht="15" customHeight="1">
      <c r="B127" s="314"/>
      <c r="C127" s="275" t="s">
        <v>1702</v>
      </c>
      <c r="D127" s="275"/>
      <c r="E127" s="275"/>
      <c r="F127" s="294" t="s">
        <v>1697</v>
      </c>
      <c r="G127" s="275"/>
      <c r="H127" s="275" t="s">
        <v>1703</v>
      </c>
      <c r="I127" s="275" t="s">
        <v>1693</v>
      </c>
      <c r="J127" s="275">
        <v>15</v>
      </c>
      <c r="K127" s="316"/>
    </row>
    <row r="128" spans="2:11" ht="15" customHeight="1">
      <c r="B128" s="314"/>
      <c r="C128" s="296" t="s">
        <v>1704</v>
      </c>
      <c r="D128" s="296"/>
      <c r="E128" s="296"/>
      <c r="F128" s="297" t="s">
        <v>1697</v>
      </c>
      <c r="G128" s="296"/>
      <c r="H128" s="296" t="s">
        <v>1705</v>
      </c>
      <c r="I128" s="296" t="s">
        <v>1693</v>
      </c>
      <c r="J128" s="296">
        <v>15</v>
      </c>
      <c r="K128" s="316"/>
    </row>
    <row r="129" spans="2:11" ht="15" customHeight="1">
      <c r="B129" s="314"/>
      <c r="C129" s="296" t="s">
        <v>1706</v>
      </c>
      <c r="D129" s="296"/>
      <c r="E129" s="296"/>
      <c r="F129" s="297" t="s">
        <v>1697</v>
      </c>
      <c r="G129" s="296"/>
      <c r="H129" s="296" t="s">
        <v>1707</v>
      </c>
      <c r="I129" s="296" t="s">
        <v>1693</v>
      </c>
      <c r="J129" s="296">
        <v>20</v>
      </c>
      <c r="K129" s="316"/>
    </row>
    <row r="130" spans="2:11" ht="15" customHeight="1">
      <c r="B130" s="314"/>
      <c r="C130" s="296" t="s">
        <v>1708</v>
      </c>
      <c r="D130" s="296"/>
      <c r="E130" s="296"/>
      <c r="F130" s="297" t="s">
        <v>1697</v>
      </c>
      <c r="G130" s="296"/>
      <c r="H130" s="296" t="s">
        <v>1709</v>
      </c>
      <c r="I130" s="296" t="s">
        <v>1693</v>
      </c>
      <c r="J130" s="296">
        <v>20</v>
      </c>
      <c r="K130" s="316"/>
    </row>
    <row r="131" spans="2:11" ht="15" customHeight="1">
      <c r="B131" s="314"/>
      <c r="C131" s="275" t="s">
        <v>1696</v>
      </c>
      <c r="D131" s="275"/>
      <c r="E131" s="275"/>
      <c r="F131" s="294" t="s">
        <v>1697</v>
      </c>
      <c r="G131" s="275"/>
      <c r="H131" s="275" t="s">
        <v>1730</v>
      </c>
      <c r="I131" s="275" t="s">
        <v>1693</v>
      </c>
      <c r="J131" s="275">
        <v>50</v>
      </c>
      <c r="K131" s="316"/>
    </row>
    <row r="132" spans="2:11" ht="15" customHeight="1">
      <c r="B132" s="314"/>
      <c r="C132" s="275" t="s">
        <v>1710</v>
      </c>
      <c r="D132" s="275"/>
      <c r="E132" s="275"/>
      <c r="F132" s="294" t="s">
        <v>1697</v>
      </c>
      <c r="G132" s="275"/>
      <c r="H132" s="275" t="s">
        <v>1730</v>
      </c>
      <c r="I132" s="275" t="s">
        <v>1693</v>
      </c>
      <c r="J132" s="275">
        <v>50</v>
      </c>
      <c r="K132" s="316"/>
    </row>
    <row r="133" spans="2:11" ht="15" customHeight="1">
      <c r="B133" s="314"/>
      <c r="C133" s="275" t="s">
        <v>1716</v>
      </c>
      <c r="D133" s="275"/>
      <c r="E133" s="275"/>
      <c r="F133" s="294" t="s">
        <v>1697</v>
      </c>
      <c r="G133" s="275"/>
      <c r="H133" s="275" t="s">
        <v>1730</v>
      </c>
      <c r="I133" s="275" t="s">
        <v>1693</v>
      </c>
      <c r="J133" s="275">
        <v>50</v>
      </c>
      <c r="K133" s="316"/>
    </row>
    <row r="134" spans="2:11" ht="15" customHeight="1">
      <c r="B134" s="314"/>
      <c r="C134" s="275" t="s">
        <v>1718</v>
      </c>
      <c r="D134" s="275"/>
      <c r="E134" s="275"/>
      <c r="F134" s="294" t="s">
        <v>1697</v>
      </c>
      <c r="G134" s="275"/>
      <c r="H134" s="275" t="s">
        <v>1730</v>
      </c>
      <c r="I134" s="275" t="s">
        <v>1693</v>
      </c>
      <c r="J134" s="275">
        <v>50</v>
      </c>
      <c r="K134" s="316"/>
    </row>
    <row r="135" spans="2:11" ht="15" customHeight="1">
      <c r="B135" s="314"/>
      <c r="C135" s="275" t="s">
        <v>145</v>
      </c>
      <c r="D135" s="275"/>
      <c r="E135" s="275"/>
      <c r="F135" s="294" t="s">
        <v>1697</v>
      </c>
      <c r="G135" s="275"/>
      <c r="H135" s="275" t="s">
        <v>1743</v>
      </c>
      <c r="I135" s="275" t="s">
        <v>1693</v>
      </c>
      <c r="J135" s="275">
        <v>255</v>
      </c>
      <c r="K135" s="316"/>
    </row>
    <row r="136" spans="2:11" ht="15" customHeight="1">
      <c r="B136" s="314"/>
      <c r="C136" s="275" t="s">
        <v>1720</v>
      </c>
      <c r="D136" s="275"/>
      <c r="E136" s="275"/>
      <c r="F136" s="294" t="s">
        <v>79</v>
      </c>
      <c r="G136" s="275"/>
      <c r="H136" s="275" t="s">
        <v>1744</v>
      </c>
      <c r="I136" s="275" t="s">
        <v>1722</v>
      </c>
      <c r="J136" s="275"/>
      <c r="K136" s="316"/>
    </row>
    <row r="137" spans="2:11" ht="15" customHeight="1">
      <c r="B137" s="314"/>
      <c r="C137" s="275" t="s">
        <v>1723</v>
      </c>
      <c r="D137" s="275"/>
      <c r="E137" s="275"/>
      <c r="F137" s="294" t="s">
        <v>79</v>
      </c>
      <c r="G137" s="275"/>
      <c r="H137" s="275" t="s">
        <v>1745</v>
      </c>
      <c r="I137" s="275" t="s">
        <v>1725</v>
      </c>
      <c r="J137" s="275"/>
      <c r="K137" s="316"/>
    </row>
    <row r="138" spans="2:11" ht="15" customHeight="1">
      <c r="B138" s="314"/>
      <c r="C138" s="275" t="s">
        <v>1726</v>
      </c>
      <c r="D138" s="275"/>
      <c r="E138" s="275"/>
      <c r="F138" s="294" t="s">
        <v>79</v>
      </c>
      <c r="G138" s="275"/>
      <c r="H138" s="275" t="s">
        <v>1726</v>
      </c>
      <c r="I138" s="275" t="s">
        <v>1725</v>
      </c>
      <c r="J138" s="275"/>
      <c r="K138" s="316"/>
    </row>
    <row r="139" spans="2:11" ht="15" customHeight="1">
      <c r="B139" s="314"/>
      <c r="C139" s="275" t="s">
        <v>40</v>
      </c>
      <c r="D139" s="275"/>
      <c r="E139" s="275"/>
      <c r="F139" s="294" t="s">
        <v>79</v>
      </c>
      <c r="G139" s="275"/>
      <c r="H139" s="275" t="s">
        <v>1746</v>
      </c>
      <c r="I139" s="275" t="s">
        <v>1725</v>
      </c>
      <c r="J139" s="275"/>
      <c r="K139" s="316"/>
    </row>
    <row r="140" spans="2:11" ht="15" customHeight="1">
      <c r="B140" s="314"/>
      <c r="C140" s="275" t="s">
        <v>1747</v>
      </c>
      <c r="D140" s="275"/>
      <c r="E140" s="275"/>
      <c r="F140" s="294" t="s">
        <v>79</v>
      </c>
      <c r="G140" s="275"/>
      <c r="H140" s="275" t="s">
        <v>1748</v>
      </c>
      <c r="I140" s="275" t="s">
        <v>1725</v>
      </c>
      <c r="J140" s="275"/>
      <c r="K140" s="316"/>
    </row>
    <row r="141" spans="2:11" ht="15" customHeight="1">
      <c r="B141" s="317"/>
      <c r="C141" s="318"/>
      <c r="D141" s="318"/>
      <c r="E141" s="318"/>
      <c r="F141" s="318"/>
      <c r="G141" s="318"/>
      <c r="H141" s="318"/>
      <c r="I141" s="318"/>
      <c r="J141" s="318"/>
      <c r="K141" s="319"/>
    </row>
    <row r="142" spans="2:11" ht="18.75" customHeight="1">
      <c r="B142" s="271"/>
      <c r="C142" s="271"/>
      <c r="D142" s="271"/>
      <c r="E142" s="271"/>
      <c r="F142" s="306"/>
      <c r="G142" s="271"/>
      <c r="H142" s="271"/>
      <c r="I142" s="271"/>
      <c r="J142" s="271"/>
      <c r="K142" s="271"/>
    </row>
    <row r="143" spans="2:11" ht="18.75" customHeight="1">
      <c r="B143" s="281"/>
      <c r="C143" s="281"/>
      <c r="D143" s="281"/>
      <c r="E143" s="281"/>
      <c r="F143" s="281"/>
      <c r="G143" s="281"/>
      <c r="H143" s="281"/>
      <c r="I143" s="281"/>
      <c r="J143" s="281"/>
      <c r="K143" s="281"/>
    </row>
    <row r="144" spans="2:11" ht="7.5" customHeight="1">
      <c r="B144" s="282"/>
      <c r="C144" s="283"/>
      <c r="D144" s="283"/>
      <c r="E144" s="283"/>
      <c r="F144" s="283"/>
      <c r="G144" s="283"/>
      <c r="H144" s="283"/>
      <c r="I144" s="283"/>
      <c r="J144" s="283"/>
      <c r="K144" s="284"/>
    </row>
    <row r="145" spans="2:11" ht="45" customHeight="1">
      <c r="B145" s="285"/>
      <c r="C145" s="391" t="s">
        <v>1749</v>
      </c>
      <c r="D145" s="391"/>
      <c r="E145" s="391"/>
      <c r="F145" s="391"/>
      <c r="G145" s="391"/>
      <c r="H145" s="391"/>
      <c r="I145" s="391"/>
      <c r="J145" s="391"/>
      <c r="K145" s="286"/>
    </row>
    <row r="146" spans="2:11" ht="17.25" customHeight="1">
      <c r="B146" s="285"/>
      <c r="C146" s="287" t="s">
        <v>1686</v>
      </c>
      <c r="D146" s="287"/>
      <c r="E146" s="287"/>
      <c r="F146" s="287" t="s">
        <v>1687</v>
      </c>
      <c r="G146" s="288"/>
      <c r="H146" s="287" t="s">
        <v>140</v>
      </c>
      <c r="I146" s="287" t="s">
        <v>59</v>
      </c>
      <c r="J146" s="287" t="s">
        <v>1688</v>
      </c>
      <c r="K146" s="286"/>
    </row>
    <row r="147" spans="2:11" ht="17.25" customHeight="1">
      <c r="B147" s="285"/>
      <c r="C147" s="289" t="s">
        <v>1689</v>
      </c>
      <c r="D147" s="289"/>
      <c r="E147" s="289"/>
      <c r="F147" s="290" t="s">
        <v>1690</v>
      </c>
      <c r="G147" s="291"/>
      <c r="H147" s="289"/>
      <c r="I147" s="289"/>
      <c r="J147" s="289" t="s">
        <v>1691</v>
      </c>
      <c r="K147" s="286"/>
    </row>
    <row r="148" spans="2:11" ht="5.25" customHeight="1">
      <c r="B148" s="295"/>
      <c r="C148" s="292"/>
      <c r="D148" s="292"/>
      <c r="E148" s="292"/>
      <c r="F148" s="292"/>
      <c r="G148" s="293"/>
      <c r="H148" s="292"/>
      <c r="I148" s="292"/>
      <c r="J148" s="292"/>
      <c r="K148" s="316"/>
    </row>
    <row r="149" spans="2:11" ht="15" customHeight="1">
      <c r="B149" s="295"/>
      <c r="C149" s="320" t="s">
        <v>1694</v>
      </c>
      <c r="D149" s="275"/>
      <c r="E149" s="275"/>
      <c r="F149" s="321" t="s">
        <v>79</v>
      </c>
      <c r="G149" s="275"/>
      <c r="H149" s="320" t="s">
        <v>1730</v>
      </c>
      <c r="I149" s="320" t="s">
        <v>1693</v>
      </c>
      <c r="J149" s="320">
        <v>120</v>
      </c>
      <c r="K149" s="316"/>
    </row>
    <row r="150" spans="2:11" ht="15" customHeight="1">
      <c r="B150" s="295"/>
      <c r="C150" s="320" t="s">
        <v>1739</v>
      </c>
      <c r="D150" s="275"/>
      <c r="E150" s="275"/>
      <c r="F150" s="321" t="s">
        <v>79</v>
      </c>
      <c r="G150" s="275"/>
      <c r="H150" s="320" t="s">
        <v>1750</v>
      </c>
      <c r="I150" s="320" t="s">
        <v>1693</v>
      </c>
      <c r="J150" s="320" t="s">
        <v>1741</v>
      </c>
      <c r="K150" s="316"/>
    </row>
    <row r="151" spans="2:11" ht="15" customHeight="1">
      <c r="B151" s="295"/>
      <c r="C151" s="320" t="s">
        <v>1641</v>
      </c>
      <c r="D151" s="275"/>
      <c r="E151" s="275"/>
      <c r="F151" s="321" t="s">
        <v>79</v>
      </c>
      <c r="G151" s="275"/>
      <c r="H151" s="320" t="s">
        <v>1751</v>
      </c>
      <c r="I151" s="320" t="s">
        <v>1693</v>
      </c>
      <c r="J151" s="320" t="s">
        <v>1741</v>
      </c>
      <c r="K151" s="316"/>
    </row>
    <row r="152" spans="2:11" ht="15" customHeight="1">
      <c r="B152" s="295"/>
      <c r="C152" s="320" t="s">
        <v>1696</v>
      </c>
      <c r="D152" s="275"/>
      <c r="E152" s="275"/>
      <c r="F152" s="321" t="s">
        <v>1697</v>
      </c>
      <c r="G152" s="275"/>
      <c r="H152" s="320" t="s">
        <v>1730</v>
      </c>
      <c r="I152" s="320" t="s">
        <v>1693</v>
      </c>
      <c r="J152" s="320">
        <v>50</v>
      </c>
      <c r="K152" s="316"/>
    </row>
    <row r="153" spans="2:11" ht="15" customHeight="1">
      <c r="B153" s="295"/>
      <c r="C153" s="320" t="s">
        <v>1699</v>
      </c>
      <c r="D153" s="275"/>
      <c r="E153" s="275"/>
      <c r="F153" s="321" t="s">
        <v>79</v>
      </c>
      <c r="G153" s="275"/>
      <c r="H153" s="320" t="s">
        <v>1730</v>
      </c>
      <c r="I153" s="320" t="s">
        <v>1701</v>
      </c>
      <c r="J153" s="320"/>
      <c r="K153" s="316"/>
    </row>
    <row r="154" spans="2:11" ht="15" customHeight="1">
      <c r="B154" s="295"/>
      <c r="C154" s="320" t="s">
        <v>1710</v>
      </c>
      <c r="D154" s="275"/>
      <c r="E154" s="275"/>
      <c r="F154" s="321" t="s">
        <v>1697</v>
      </c>
      <c r="G154" s="275"/>
      <c r="H154" s="320" t="s">
        <v>1730</v>
      </c>
      <c r="I154" s="320" t="s">
        <v>1693</v>
      </c>
      <c r="J154" s="320">
        <v>50</v>
      </c>
      <c r="K154" s="316"/>
    </row>
    <row r="155" spans="2:11" ht="15" customHeight="1">
      <c r="B155" s="295"/>
      <c r="C155" s="320" t="s">
        <v>1718</v>
      </c>
      <c r="D155" s="275"/>
      <c r="E155" s="275"/>
      <c r="F155" s="321" t="s">
        <v>1697</v>
      </c>
      <c r="G155" s="275"/>
      <c r="H155" s="320" t="s">
        <v>1730</v>
      </c>
      <c r="I155" s="320" t="s">
        <v>1693</v>
      </c>
      <c r="J155" s="320">
        <v>50</v>
      </c>
      <c r="K155" s="316"/>
    </row>
    <row r="156" spans="2:11" ht="15" customHeight="1">
      <c r="B156" s="295"/>
      <c r="C156" s="320" t="s">
        <v>1716</v>
      </c>
      <c r="D156" s="275"/>
      <c r="E156" s="275"/>
      <c r="F156" s="321" t="s">
        <v>1697</v>
      </c>
      <c r="G156" s="275"/>
      <c r="H156" s="320" t="s">
        <v>1730</v>
      </c>
      <c r="I156" s="320" t="s">
        <v>1693</v>
      </c>
      <c r="J156" s="320">
        <v>50</v>
      </c>
      <c r="K156" s="316"/>
    </row>
    <row r="157" spans="2:11" ht="15" customHeight="1">
      <c r="B157" s="295"/>
      <c r="C157" s="320" t="s">
        <v>106</v>
      </c>
      <c r="D157" s="275"/>
      <c r="E157" s="275"/>
      <c r="F157" s="321" t="s">
        <v>79</v>
      </c>
      <c r="G157" s="275"/>
      <c r="H157" s="320" t="s">
        <v>1752</v>
      </c>
      <c r="I157" s="320" t="s">
        <v>1693</v>
      </c>
      <c r="J157" s="320" t="s">
        <v>1753</v>
      </c>
      <c r="K157" s="316"/>
    </row>
    <row r="158" spans="2:11" ht="15" customHeight="1">
      <c r="B158" s="295"/>
      <c r="C158" s="320" t="s">
        <v>1754</v>
      </c>
      <c r="D158" s="275"/>
      <c r="E158" s="275"/>
      <c r="F158" s="321" t="s">
        <v>79</v>
      </c>
      <c r="G158" s="275"/>
      <c r="H158" s="320" t="s">
        <v>1755</v>
      </c>
      <c r="I158" s="320" t="s">
        <v>1725</v>
      </c>
      <c r="J158" s="320"/>
      <c r="K158" s="316"/>
    </row>
    <row r="159" spans="2:11" ht="15" customHeight="1">
      <c r="B159" s="322"/>
      <c r="C159" s="304"/>
      <c r="D159" s="304"/>
      <c r="E159" s="304"/>
      <c r="F159" s="304"/>
      <c r="G159" s="304"/>
      <c r="H159" s="304"/>
      <c r="I159" s="304"/>
      <c r="J159" s="304"/>
      <c r="K159" s="323"/>
    </row>
    <row r="160" spans="2:11" ht="18.75" customHeight="1">
      <c r="B160" s="271"/>
      <c r="C160" s="275"/>
      <c r="D160" s="275"/>
      <c r="E160" s="275"/>
      <c r="F160" s="294"/>
      <c r="G160" s="275"/>
      <c r="H160" s="275"/>
      <c r="I160" s="275"/>
      <c r="J160" s="275"/>
      <c r="K160" s="271"/>
    </row>
    <row r="161" spans="2:11" ht="18.75" customHeight="1">
      <c r="B161" s="281"/>
      <c r="C161" s="281"/>
      <c r="D161" s="281"/>
      <c r="E161" s="281"/>
      <c r="F161" s="281"/>
      <c r="G161" s="281"/>
      <c r="H161" s="281"/>
      <c r="I161" s="281"/>
      <c r="J161" s="281"/>
      <c r="K161" s="281"/>
    </row>
    <row r="162" spans="2:11" ht="7.5" customHeight="1">
      <c r="B162" s="263"/>
      <c r="C162" s="264"/>
      <c r="D162" s="264"/>
      <c r="E162" s="264"/>
      <c r="F162" s="264"/>
      <c r="G162" s="264"/>
      <c r="H162" s="264"/>
      <c r="I162" s="264"/>
      <c r="J162" s="264"/>
      <c r="K162" s="265"/>
    </row>
    <row r="163" spans="2:11" ht="45" customHeight="1">
      <c r="B163" s="266"/>
      <c r="C163" s="390" t="s">
        <v>1756</v>
      </c>
      <c r="D163" s="390"/>
      <c r="E163" s="390"/>
      <c r="F163" s="390"/>
      <c r="G163" s="390"/>
      <c r="H163" s="390"/>
      <c r="I163" s="390"/>
      <c r="J163" s="390"/>
      <c r="K163" s="267"/>
    </row>
    <row r="164" spans="2:11" ht="17.25" customHeight="1">
      <c r="B164" s="266"/>
      <c r="C164" s="287" t="s">
        <v>1686</v>
      </c>
      <c r="D164" s="287"/>
      <c r="E164" s="287"/>
      <c r="F164" s="287" t="s">
        <v>1687</v>
      </c>
      <c r="G164" s="324"/>
      <c r="H164" s="325" t="s">
        <v>140</v>
      </c>
      <c r="I164" s="325" t="s">
        <v>59</v>
      </c>
      <c r="J164" s="287" t="s">
        <v>1688</v>
      </c>
      <c r="K164" s="267"/>
    </row>
    <row r="165" spans="2:11" ht="17.25" customHeight="1">
      <c r="B165" s="268"/>
      <c r="C165" s="289" t="s">
        <v>1689</v>
      </c>
      <c r="D165" s="289"/>
      <c r="E165" s="289"/>
      <c r="F165" s="290" t="s">
        <v>1690</v>
      </c>
      <c r="G165" s="326"/>
      <c r="H165" s="327"/>
      <c r="I165" s="327"/>
      <c r="J165" s="289" t="s">
        <v>1691</v>
      </c>
      <c r="K165" s="269"/>
    </row>
    <row r="166" spans="2:11" ht="5.25" customHeight="1">
      <c r="B166" s="295"/>
      <c r="C166" s="292"/>
      <c r="D166" s="292"/>
      <c r="E166" s="292"/>
      <c r="F166" s="292"/>
      <c r="G166" s="293"/>
      <c r="H166" s="292"/>
      <c r="I166" s="292"/>
      <c r="J166" s="292"/>
      <c r="K166" s="316"/>
    </row>
    <row r="167" spans="2:11" ht="15" customHeight="1">
      <c r="B167" s="295"/>
      <c r="C167" s="275" t="s">
        <v>1694</v>
      </c>
      <c r="D167" s="275"/>
      <c r="E167" s="275"/>
      <c r="F167" s="294" t="s">
        <v>79</v>
      </c>
      <c r="G167" s="275"/>
      <c r="H167" s="275" t="s">
        <v>1730</v>
      </c>
      <c r="I167" s="275" t="s">
        <v>1693</v>
      </c>
      <c r="J167" s="275">
        <v>120</v>
      </c>
      <c r="K167" s="316"/>
    </row>
    <row r="168" spans="2:11" ht="15" customHeight="1">
      <c r="B168" s="295"/>
      <c r="C168" s="275" t="s">
        <v>1739</v>
      </c>
      <c r="D168" s="275"/>
      <c r="E168" s="275"/>
      <c r="F168" s="294" t="s">
        <v>79</v>
      </c>
      <c r="G168" s="275"/>
      <c r="H168" s="275" t="s">
        <v>1740</v>
      </c>
      <c r="I168" s="275" t="s">
        <v>1693</v>
      </c>
      <c r="J168" s="275" t="s">
        <v>1741</v>
      </c>
      <c r="K168" s="316"/>
    </row>
    <row r="169" spans="2:11" ht="15" customHeight="1">
      <c r="B169" s="295"/>
      <c r="C169" s="275" t="s">
        <v>1641</v>
      </c>
      <c r="D169" s="275"/>
      <c r="E169" s="275"/>
      <c r="F169" s="294" t="s">
        <v>79</v>
      </c>
      <c r="G169" s="275"/>
      <c r="H169" s="275" t="s">
        <v>1757</v>
      </c>
      <c r="I169" s="275" t="s">
        <v>1693</v>
      </c>
      <c r="J169" s="275" t="s">
        <v>1741</v>
      </c>
      <c r="K169" s="316"/>
    </row>
    <row r="170" spans="2:11" ht="15" customHeight="1">
      <c r="B170" s="295"/>
      <c r="C170" s="275" t="s">
        <v>1696</v>
      </c>
      <c r="D170" s="275"/>
      <c r="E170" s="275"/>
      <c r="F170" s="294" t="s">
        <v>1697</v>
      </c>
      <c r="G170" s="275"/>
      <c r="H170" s="275" t="s">
        <v>1757</v>
      </c>
      <c r="I170" s="275" t="s">
        <v>1693</v>
      </c>
      <c r="J170" s="275">
        <v>50</v>
      </c>
      <c r="K170" s="316"/>
    </row>
    <row r="171" spans="2:11" ht="15" customHeight="1">
      <c r="B171" s="295"/>
      <c r="C171" s="275" t="s">
        <v>1699</v>
      </c>
      <c r="D171" s="275"/>
      <c r="E171" s="275"/>
      <c r="F171" s="294" t="s">
        <v>79</v>
      </c>
      <c r="G171" s="275"/>
      <c r="H171" s="275" t="s">
        <v>1757</v>
      </c>
      <c r="I171" s="275" t="s">
        <v>1701</v>
      </c>
      <c r="J171" s="275"/>
      <c r="K171" s="316"/>
    </row>
    <row r="172" spans="2:11" ht="15" customHeight="1">
      <c r="B172" s="295"/>
      <c r="C172" s="275" t="s">
        <v>1710</v>
      </c>
      <c r="D172" s="275"/>
      <c r="E172" s="275"/>
      <c r="F172" s="294" t="s">
        <v>1697</v>
      </c>
      <c r="G172" s="275"/>
      <c r="H172" s="275" t="s">
        <v>1757</v>
      </c>
      <c r="I172" s="275" t="s">
        <v>1693</v>
      </c>
      <c r="J172" s="275">
        <v>50</v>
      </c>
      <c r="K172" s="316"/>
    </row>
    <row r="173" spans="2:11" ht="15" customHeight="1">
      <c r="B173" s="295"/>
      <c r="C173" s="275" t="s">
        <v>1718</v>
      </c>
      <c r="D173" s="275"/>
      <c r="E173" s="275"/>
      <c r="F173" s="294" t="s">
        <v>1697</v>
      </c>
      <c r="G173" s="275"/>
      <c r="H173" s="275" t="s">
        <v>1757</v>
      </c>
      <c r="I173" s="275" t="s">
        <v>1693</v>
      </c>
      <c r="J173" s="275">
        <v>50</v>
      </c>
      <c r="K173" s="316"/>
    </row>
    <row r="174" spans="2:11" ht="15" customHeight="1">
      <c r="B174" s="295"/>
      <c r="C174" s="275" t="s">
        <v>1716</v>
      </c>
      <c r="D174" s="275"/>
      <c r="E174" s="275"/>
      <c r="F174" s="294" t="s">
        <v>1697</v>
      </c>
      <c r="G174" s="275"/>
      <c r="H174" s="275" t="s">
        <v>1757</v>
      </c>
      <c r="I174" s="275" t="s">
        <v>1693</v>
      </c>
      <c r="J174" s="275">
        <v>50</v>
      </c>
      <c r="K174" s="316"/>
    </row>
    <row r="175" spans="2:11" ht="15" customHeight="1">
      <c r="B175" s="295"/>
      <c r="C175" s="275" t="s">
        <v>139</v>
      </c>
      <c r="D175" s="275"/>
      <c r="E175" s="275"/>
      <c r="F175" s="294" t="s">
        <v>79</v>
      </c>
      <c r="G175" s="275"/>
      <c r="H175" s="275" t="s">
        <v>1758</v>
      </c>
      <c r="I175" s="275" t="s">
        <v>1759</v>
      </c>
      <c r="J175" s="275"/>
      <c r="K175" s="316"/>
    </row>
    <row r="176" spans="2:11" ht="15" customHeight="1">
      <c r="B176" s="295"/>
      <c r="C176" s="275" t="s">
        <v>59</v>
      </c>
      <c r="D176" s="275"/>
      <c r="E176" s="275"/>
      <c r="F176" s="294" t="s">
        <v>79</v>
      </c>
      <c r="G176" s="275"/>
      <c r="H176" s="275" t="s">
        <v>1760</v>
      </c>
      <c r="I176" s="275" t="s">
        <v>1761</v>
      </c>
      <c r="J176" s="275">
        <v>1</v>
      </c>
      <c r="K176" s="316"/>
    </row>
    <row r="177" spans="2:11" ht="15" customHeight="1">
      <c r="B177" s="295"/>
      <c r="C177" s="275" t="s">
        <v>55</v>
      </c>
      <c r="D177" s="275"/>
      <c r="E177" s="275"/>
      <c r="F177" s="294" t="s">
        <v>79</v>
      </c>
      <c r="G177" s="275"/>
      <c r="H177" s="275" t="s">
        <v>1762</v>
      </c>
      <c r="I177" s="275" t="s">
        <v>1693</v>
      </c>
      <c r="J177" s="275">
        <v>20</v>
      </c>
      <c r="K177" s="316"/>
    </row>
    <row r="178" spans="2:11" ht="15" customHeight="1">
      <c r="B178" s="295"/>
      <c r="C178" s="275" t="s">
        <v>140</v>
      </c>
      <c r="D178" s="275"/>
      <c r="E178" s="275"/>
      <c r="F178" s="294" t="s">
        <v>79</v>
      </c>
      <c r="G178" s="275"/>
      <c r="H178" s="275" t="s">
        <v>1763</v>
      </c>
      <c r="I178" s="275" t="s">
        <v>1693</v>
      </c>
      <c r="J178" s="275">
        <v>255</v>
      </c>
      <c r="K178" s="316"/>
    </row>
    <row r="179" spans="2:11" ht="15" customHeight="1">
      <c r="B179" s="295"/>
      <c r="C179" s="275" t="s">
        <v>141</v>
      </c>
      <c r="D179" s="275"/>
      <c r="E179" s="275"/>
      <c r="F179" s="294" t="s">
        <v>79</v>
      </c>
      <c r="G179" s="275"/>
      <c r="H179" s="275" t="s">
        <v>1657</v>
      </c>
      <c r="I179" s="275" t="s">
        <v>1693</v>
      </c>
      <c r="J179" s="275">
        <v>10</v>
      </c>
      <c r="K179" s="316"/>
    </row>
    <row r="180" spans="2:11" ht="15" customHeight="1">
      <c r="B180" s="295"/>
      <c r="C180" s="275" t="s">
        <v>142</v>
      </c>
      <c r="D180" s="275"/>
      <c r="E180" s="275"/>
      <c r="F180" s="294" t="s">
        <v>79</v>
      </c>
      <c r="G180" s="275"/>
      <c r="H180" s="275" t="s">
        <v>1764</v>
      </c>
      <c r="I180" s="275" t="s">
        <v>1725</v>
      </c>
      <c r="J180" s="275"/>
      <c r="K180" s="316"/>
    </row>
    <row r="181" spans="2:11" ht="15" customHeight="1">
      <c r="B181" s="295"/>
      <c r="C181" s="275" t="s">
        <v>1765</v>
      </c>
      <c r="D181" s="275"/>
      <c r="E181" s="275"/>
      <c r="F181" s="294" t="s">
        <v>79</v>
      </c>
      <c r="G181" s="275"/>
      <c r="H181" s="275" t="s">
        <v>1766</v>
      </c>
      <c r="I181" s="275" t="s">
        <v>1725</v>
      </c>
      <c r="J181" s="275"/>
      <c r="K181" s="316"/>
    </row>
    <row r="182" spans="2:11" ht="15" customHeight="1">
      <c r="B182" s="295"/>
      <c r="C182" s="275" t="s">
        <v>1754</v>
      </c>
      <c r="D182" s="275"/>
      <c r="E182" s="275"/>
      <c r="F182" s="294" t="s">
        <v>79</v>
      </c>
      <c r="G182" s="275"/>
      <c r="H182" s="275" t="s">
        <v>1767</v>
      </c>
      <c r="I182" s="275" t="s">
        <v>1725</v>
      </c>
      <c r="J182" s="275"/>
      <c r="K182" s="316"/>
    </row>
    <row r="183" spans="2:11" ht="15" customHeight="1">
      <c r="B183" s="295"/>
      <c r="C183" s="275" t="s">
        <v>144</v>
      </c>
      <c r="D183" s="275"/>
      <c r="E183" s="275"/>
      <c r="F183" s="294" t="s">
        <v>1697</v>
      </c>
      <c r="G183" s="275"/>
      <c r="H183" s="275" t="s">
        <v>1768</v>
      </c>
      <c r="I183" s="275" t="s">
        <v>1693</v>
      </c>
      <c r="J183" s="275">
        <v>50</v>
      </c>
      <c r="K183" s="316"/>
    </row>
    <row r="184" spans="2:11" ht="15" customHeight="1">
      <c r="B184" s="295"/>
      <c r="C184" s="275" t="s">
        <v>1769</v>
      </c>
      <c r="D184" s="275"/>
      <c r="E184" s="275"/>
      <c r="F184" s="294" t="s">
        <v>1697</v>
      </c>
      <c r="G184" s="275"/>
      <c r="H184" s="275" t="s">
        <v>1770</v>
      </c>
      <c r="I184" s="275" t="s">
        <v>1771</v>
      </c>
      <c r="J184" s="275"/>
      <c r="K184" s="316"/>
    </row>
    <row r="185" spans="2:11" ht="15" customHeight="1">
      <c r="B185" s="295"/>
      <c r="C185" s="275" t="s">
        <v>1772</v>
      </c>
      <c r="D185" s="275"/>
      <c r="E185" s="275"/>
      <c r="F185" s="294" t="s">
        <v>1697</v>
      </c>
      <c r="G185" s="275"/>
      <c r="H185" s="275" t="s">
        <v>1773</v>
      </c>
      <c r="I185" s="275" t="s">
        <v>1771</v>
      </c>
      <c r="J185" s="275"/>
      <c r="K185" s="316"/>
    </row>
    <row r="186" spans="2:11" ht="15" customHeight="1">
      <c r="B186" s="295"/>
      <c r="C186" s="275" t="s">
        <v>1774</v>
      </c>
      <c r="D186" s="275"/>
      <c r="E186" s="275"/>
      <c r="F186" s="294" t="s">
        <v>1697</v>
      </c>
      <c r="G186" s="275"/>
      <c r="H186" s="275" t="s">
        <v>1775</v>
      </c>
      <c r="I186" s="275" t="s">
        <v>1771</v>
      </c>
      <c r="J186" s="275"/>
      <c r="K186" s="316"/>
    </row>
    <row r="187" spans="2:11" ht="15" customHeight="1">
      <c r="B187" s="295"/>
      <c r="C187" s="328" t="s">
        <v>1776</v>
      </c>
      <c r="D187" s="275"/>
      <c r="E187" s="275"/>
      <c r="F187" s="294" t="s">
        <v>1697</v>
      </c>
      <c r="G187" s="275"/>
      <c r="H187" s="275" t="s">
        <v>1777</v>
      </c>
      <c r="I187" s="275" t="s">
        <v>1778</v>
      </c>
      <c r="J187" s="329" t="s">
        <v>1779</v>
      </c>
      <c r="K187" s="316"/>
    </row>
    <row r="188" spans="2:11" ht="15" customHeight="1">
      <c r="B188" s="295"/>
      <c r="C188" s="280" t="s">
        <v>44</v>
      </c>
      <c r="D188" s="275"/>
      <c r="E188" s="275"/>
      <c r="F188" s="294" t="s">
        <v>79</v>
      </c>
      <c r="G188" s="275"/>
      <c r="H188" s="271" t="s">
        <v>1780</v>
      </c>
      <c r="I188" s="275" t="s">
        <v>1781</v>
      </c>
      <c r="J188" s="275"/>
      <c r="K188" s="316"/>
    </row>
    <row r="189" spans="2:11" ht="15" customHeight="1">
      <c r="B189" s="295"/>
      <c r="C189" s="280" t="s">
        <v>1782</v>
      </c>
      <c r="D189" s="275"/>
      <c r="E189" s="275"/>
      <c r="F189" s="294" t="s">
        <v>79</v>
      </c>
      <c r="G189" s="275"/>
      <c r="H189" s="275" t="s">
        <v>1783</v>
      </c>
      <c r="I189" s="275" t="s">
        <v>1725</v>
      </c>
      <c r="J189" s="275"/>
      <c r="K189" s="316"/>
    </row>
    <row r="190" spans="2:11" ht="15" customHeight="1">
      <c r="B190" s="295"/>
      <c r="C190" s="280" t="s">
        <v>1784</v>
      </c>
      <c r="D190" s="275"/>
      <c r="E190" s="275"/>
      <c r="F190" s="294" t="s">
        <v>79</v>
      </c>
      <c r="G190" s="275"/>
      <c r="H190" s="275" t="s">
        <v>1785</v>
      </c>
      <c r="I190" s="275" t="s">
        <v>1725</v>
      </c>
      <c r="J190" s="275"/>
      <c r="K190" s="316"/>
    </row>
    <row r="191" spans="2:11" ht="15" customHeight="1">
      <c r="B191" s="295"/>
      <c r="C191" s="280" t="s">
        <v>1786</v>
      </c>
      <c r="D191" s="275"/>
      <c r="E191" s="275"/>
      <c r="F191" s="294" t="s">
        <v>1697</v>
      </c>
      <c r="G191" s="275"/>
      <c r="H191" s="275" t="s">
        <v>1787</v>
      </c>
      <c r="I191" s="275" t="s">
        <v>1725</v>
      </c>
      <c r="J191" s="275"/>
      <c r="K191" s="316"/>
    </row>
    <row r="192" spans="2:11" ht="15" customHeight="1">
      <c r="B192" s="322"/>
      <c r="C192" s="330"/>
      <c r="D192" s="304"/>
      <c r="E192" s="304"/>
      <c r="F192" s="304"/>
      <c r="G192" s="304"/>
      <c r="H192" s="304"/>
      <c r="I192" s="304"/>
      <c r="J192" s="304"/>
      <c r="K192" s="323"/>
    </row>
    <row r="193" spans="2:11" ht="18.75" customHeight="1">
      <c r="B193" s="271"/>
      <c r="C193" s="275"/>
      <c r="D193" s="275"/>
      <c r="E193" s="275"/>
      <c r="F193" s="294"/>
      <c r="G193" s="275"/>
      <c r="H193" s="275"/>
      <c r="I193" s="275"/>
      <c r="J193" s="275"/>
      <c r="K193" s="271"/>
    </row>
    <row r="194" spans="2:11" ht="18.75" customHeight="1">
      <c r="B194" s="271"/>
      <c r="C194" s="275"/>
      <c r="D194" s="275"/>
      <c r="E194" s="275"/>
      <c r="F194" s="294"/>
      <c r="G194" s="275"/>
      <c r="H194" s="275"/>
      <c r="I194" s="275"/>
      <c r="J194" s="275"/>
      <c r="K194" s="271"/>
    </row>
    <row r="195" spans="2:11" ht="18.75" customHeight="1">
      <c r="B195" s="281"/>
      <c r="C195" s="281"/>
      <c r="D195" s="281"/>
      <c r="E195" s="281"/>
      <c r="F195" s="281"/>
      <c r="G195" s="281"/>
      <c r="H195" s="281"/>
      <c r="I195" s="281"/>
      <c r="J195" s="281"/>
      <c r="K195" s="281"/>
    </row>
    <row r="196" spans="2:11">
      <c r="B196" s="263"/>
      <c r="C196" s="264"/>
      <c r="D196" s="264"/>
      <c r="E196" s="264"/>
      <c r="F196" s="264"/>
      <c r="G196" s="264"/>
      <c r="H196" s="264"/>
      <c r="I196" s="264"/>
      <c r="J196" s="264"/>
      <c r="K196" s="265"/>
    </row>
    <row r="197" spans="2:11" ht="21">
      <c r="B197" s="266"/>
      <c r="C197" s="390" t="s">
        <v>1788</v>
      </c>
      <c r="D197" s="390"/>
      <c r="E197" s="390"/>
      <c r="F197" s="390"/>
      <c r="G197" s="390"/>
      <c r="H197" s="390"/>
      <c r="I197" s="390"/>
      <c r="J197" s="390"/>
      <c r="K197" s="267"/>
    </row>
    <row r="198" spans="2:11" ht="25.5" customHeight="1">
      <c r="B198" s="266"/>
      <c r="C198" s="331" t="s">
        <v>1789</v>
      </c>
      <c r="D198" s="331"/>
      <c r="E198" s="331"/>
      <c r="F198" s="331" t="s">
        <v>1790</v>
      </c>
      <c r="G198" s="332"/>
      <c r="H198" s="389" t="s">
        <v>1791</v>
      </c>
      <c r="I198" s="389"/>
      <c r="J198" s="389"/>
      <c r="K198" s="267"/>
    </row>
    <row r="199" spans="2:11" ht="5.25" customHeight="1">
      <c r="B199" s="295"/>
      <c r="C199" s="292"/>
      <c r="D199" s="292"/>
      <c r="E199" s="292"/>
      <c r="F199" s="292"/>
      <c r="G199" s="275"/>
      <c r="H199" s="292"/>
      <c r="I199" s="292"/>
      <c r="J199" s="292"/>
      <c r="K199" s="316"/>
    </row>
    <row r="200" spans="2:11" ht="15" customHeight="1">
      <c r="B200" s="295"/>
      <c r="C200" s="275" t="s">
        <v>1781</v>
      </c>
      <c r="D200" s="275"/>
      <c r="E200" s="275"/>
      <c r="F200" s="294" t="s">
        <v>45</v>
      </c>
      <c r="G200" s="275"/>
      <c r="H200" s="387" t="s">
        <v>1792</v>
      </c>
      <c r="I200" s="387"/>
      <c r="J200" s="387"/>
      <c r="K200" s="316"/>
    </row>
    <row r="201" spans="2:11" ht="15" customHeight="1">
      <c r="B201" s="295"/>
      <c r="C201" s="301"/>
      <c r="D201" s="275"/>
      <c r="E201" s="275"/>
      <c r="F201" s="294" t="s">
        <v>46</v>
      </c>
      <c r="G201" s="275"/>
      <c r="H201" s="387" t="s">
        <v>1793</v>
      </c>
      <c r="I201" s="387"/>
      <c r="J201" s="387"/>
      <c r="K201" s="316"/>
    </row>
    <row r="202" spans="2:11" ht="15" customHeight="1">
      <c r="B202" s="295"/>
      <c r="C202" s="301"/>
      <c r="D202" s="275"/>
      <c r="E202" s="275"/>
      <c r="F202" s="294" t="s">
        <v>49</v>
      </c>
      <c r="G202" s="275"/>
      <c r="H202" s="387" t="s">
        <v>1794</v>
      </c>
      <c r="I202" s="387"/>
      <c r="J202" s="387"/>
      <c r="K202" s="316"/>
    </row>
    <row r="203" spans="2:11" ht="15" customHeight="1">
      <c r="B203" s="295"/>
      <c r="C203" s="275"/>
      <c r="D203" s="275"/>
      <c r="E203" s="275"/>
      <c r="F203" s="294" t="s">
        <v>47</v>
      </c>
      <c r="G203" s="275"/>
      <c r="H203" s="387" t="s">
        <v>1795</v>
      </c>
      <c r="I203" s="387"/>
      <c r="J203" s="387"/>
      <c r="K203" s="316"/>
    </row>
    <row r="204" spans="2:11" ht="15" customHeight="1">
      <c r="B204" s="295"/>
      <c r="C204" s="275"/>
      <c r="D204" s="275"/>
      <c r="E204" s="275"/>
      <c r="F204" s="294" t="s">
        <v>48</v>
      </c>
      <c r="G204" s="275"/>
      <c r="H204" s="387" t="s">
        <v>1796</v>
      </c>
      <c r="I204" s="387"/>
      <c r="J204" s="387"/>
      <c r="K204" s="316"/>
    </row>
    <row r="205" spans="2:11" ht="15" customHeight="1">
      <c r="B205" s="295"/>
      <c r="C205" s="275"/>
      <c r="D205" s="275"/>
      <c r="E205" s="275"/>
      <c r="F205" s="294"/>
      <c r="G205" s="275"/>
      <c r="H205" s="275"/>
      <c r="I205" s="275"/>
      <c r="J205" s="275"/>
      <c r="K205" s="316"/>
    </row>
    <row r="206" spans="2:11" ht="15" customHeight="1">
      <c r="B206" s="295"/>
      <c r="C206" s="275" t="s">
        <v>1737</v>
      </c>
      <c r="D206" s="275"/>
      <c r="E206" s="275"/>
      <c r="F206" s="294" t="s">
        <v>81</v>
      </c>
      <c r="G206" s="275"/>
      <c r="H206" s="387" t="s">
        <v>1797</v>
      </c>
      <c r="I206" s="387"/>
      <c r="J206" s="387"/>
      <c r="K206" s="316"/>
    </row>
    <row r="207" spans="2:11" ht="15" customHeight="1">
      <c r="B207" s="295"/>
      <c r="C207" s="301"/>
      <c r="D207" s="275"/>
      <c r="E207" s="275"/>
      <c r="F207" s="294" t="s">
        <v>1636</v>
      </c>
      <c r="G207" s="275"/>
      <c r="H207" s="387" t="s">
        <v>1637</v>
      </c>
      <c r="I207" s="387"/>
      <c r="J207" s="387"/>
      <c r="K207" s="316"/>
    </row>
    <row r="208" spans="2:11" ht="15" customHeight="1">
      <c r="B208" s="295"/>
      <c r="C208" s="275"/>
      <c r="D208" s="275"/>
      <c r="E208" s="275"/>
      <c r="F208" s="294" t="s">
        <v>1634</v>
      </c>
      <c r="G208" s="275"/>
      <c r="H208" s="387" t="s">
        <v>1798</v>
      </c>
      <c r="I208" s="387"/>
      <c r="J208" s="387"/>
      <c r="K208" s="316"/>
    </row>
    <row r="209" spans="2:11" ht="15" customHeight="1">
      <c r="B209" s="333"/>
      <c r="C209" s="301"/>
      <c r="D209" s="301"/>
      <c r="E209" s="301"/>
      <c r="F209" s="294" t="s">
        <v>1589</v>
      </c>
      <c r="G209" s="280"/>
      <c r="H209" s="388" t="s">
        <v>1638</v>
      </c>
      <c r="I209" s="388"/>
      <c r="J209" s="388"/>
      <c r="K209" s="334"/>
    </row>
    <row r="210" spans="2:11" ht="15" customHeight="1">
      <c r="B210" s="333"/>
      <c r="C210" s="301"/>
      <c r="D210" s="301"/>
      <c r="E210" s="301"/>
      <c r="F210" s="294" t="s">
        <v>1639</v>
      </c>
      <c r="G210" s="280"/>
      <c r="H210" s="388" t="s">
        <v>1799</v>
      </c>
      <c r="I210" s="388"/>
      <c r="J210" s="388"/>
      <c r="K210" s="334"/>
    </row>
    <row r="211" spans="2:11" ht="15" customHeight="1">
      <c r="B211" s="333"/>
      <c r="C211" s="301"/>
      <c r="D211" s="301"/>
      <c r="E211" s="301"/>
      <c r="F211" s="335"/>
      <c r="G211" s="280"/>
      <c r="H211" s="336"/>
      <c r="I211" s="336"/>
      <c r="J211" s="336"/>
      <c r="K211" s="334"/>
    </row>
    <row r="212" spans="2:11" ht="15" customHeight="1">
      <c r="B212" s="333"/>
      <c r="C212" s="275" t="s">
        <v>1761</v>
      </c>
      <c r="D212" s="301"/>
      <c r="E212" s="301"/>
      <c r="F212" s="294">
        <v>1</v>
      </c>
      <c r="G212" s="280"/>
      <c r="H212" s="388" t="s">
        <v>1800</v>
      </c>
      <c r="I212" s="388"/>
      <c r="J212" s="388"/>
      <c r="K212" s="334"/>
    </row>
    <row r="213" spans="2:11" ht="15" customHeight="1">
      <c r="B213" s="333"/>
      <c r="C213" s="301"/>
      <c r="D213" s="301"/>
      <c r="E213" s="301"/>
      <c r="F213" s="294">
        <v>2</v>
      </c>
      <c r="G213" s="280"/>
      <c r="H213" s="388" t="s">
        <v>1801</v>
      </c>
      <c r="I213" s="388"/>
      <c r="J213" s="388"/>
      <c r="K213" s="334"/>
    </row>
    <row r="214" spans="2:11" ht="15" customHeight="1">
      <c r="B214" s="333"/>
      <c r="C214" s="301"/>
      <c r="D214" s="301"/>
      <c r="E214" s="301"/>
      <c r="F214" s="294">
        <v>3</v>
      </c>
      <c r="G214" s="280"/>
      <c r="H214" s="388" t="s">
        <v>1802</v>
      </c>
      <c r="I214" s="388"/>
      <c r="J214" s="388"/>
      <c r="K214" s="334"/>
    </row>
    <row r="215" spans="2:11" ht="15" customHeight="1">
      <c r="B215" s="333"/>
      <c r="C215" s="301"/>
      <c r="D215" s="301"/>
      <c r="E215" s="301"/>
      <c r="F215" s="294">
        <v>4</v>
      </c>
      <c r="G215" s="280"/>
      <c r="H215" s="388" t="s">
        <v>1803</v>
      </c>
      <c r="I215" s="388"/>
      <c r="J215" s="388"/>
      <c r="K215" s="334"/>
    </row>
    <row r="216" spans="2:11" ht="12.75" customHeight="1">
      <c r="B216" s="337"/>
      <c r="C216" s="338"/>
      <c r="D216" s="338"/>
      <c r="E216" s="338"/>
      <c r="F216" s="338"/>
      <c r="G216" s="338"/>
      <c r="H216" s="338"/>
      <c r="I216" s="338"/>
      <c r="J216" s="338"/>
      <c r="K216" s="339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A - Stavební část</vt:lpstr>
      <vt:lpstr>B - ZTI</vt:lpstr>
      <vt:lpstr>C-přenos - Silnoproud - p...</vt:lpstr>
      <vt:lpstr>D-přenos - VZT -  přenos</vt:lpstr>
      <vt:lpstr>E - VRN+VON</vt:lpstr>
      <vt:lpstr>Pokyny pro vyplnění</vt:lpstr>
      <vt:lpstr>'A - Stavební část'!Názvy_tisku</vt:lpstr>
      <vt:lpstr>'B - ZTI'!Názvy_tisku</vt:lpstr>
      <vt:lpstr>'C-přenos - Silnoproud - p...'!Názvy_tisku</vt:lpstr>
      <vt:lpstr>'D-přenos - VZT -  přenos'!Názvy_tisku</vt:lpstr>
      <vt:lpstr>'E - VRN+VON'!Názvy_tisku</vt:lpstr>
      <vt:lpstr>'Rekapitulace stavby'!Názvy_tisku</vt:lpstr>
      <vt:lpstr>'A - Stavební část'!Oblast_tisku</vt:lpstr>
      <vt:lpstr>'B - ZTI'!Oblast_tisku</vt:lpstr>
      <vt:lpstr>'C-přenos - Silnoproud - p...'!Oblast_tisku</vt:lpstr>
      <vt:lpstr>'D-přenos - VZT -  přenos'!Oblast_tisku</vt:lpstr>
      <vt:lpstr>'E - VRN+VON'!Oblast_tisku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Tomanová Vlasta</dc:creator>
  <cp:lastModifiedBy>Tomanová Vlasta</cp:lastModifiedBy>
  <dcterms:created xsi:type="dcterms:W3CDTF">2017-11-29T11:27:34Z</dcterms:created>
  <dcterms:modified xsi:type="dcterms:W3CDTF">2017-11-29T12:20:44Z</dcterms:modified>
</cp:coreProperties>
</file>